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<sst xmlns="http://schemas.openxmlformats.org/spreadsheetml/2006/main" count="97" uniqueCount="67">
  <si>
    <t>2024年度阳江市农村水路渡运船舶油价直接补贴资金分配方案</t>
  </si>
  <si>
    <t>序号</t>
  </si>
  <si>
    <t>经营者名称</t>
  </si>
  <si>
    <t>所在县（市、区）</t>
  </si>
  <si>
    <t>渡口批准文件</t>
  </si>
  <si>
    <t>所在渡口</t>
  </si>
  <si>
    <t>船舶名称</t>
  </si>
  <si>
    <t>义渡或非义渡</t>
  </si>
  <si>
    <t>渡船载客定额(人)</t>
  </si>
  <si>
    <t>计算渡船载客定额(人)</t>
  </si>
  <si>
    <t>核定营运系数</t>
  </si>
  <si>
    <t>地区调节系数</t>
  </si>
  <si>
    <t>义渡调节系数</t>
  </si>
  <si>
    <t>安全生产系数</t>
  </si>
  <si>
    <t>单船综合客位数核算</t>
  </si>
  <si>
    <t>与全市渡船船舶综合客位数总数的占比</t>
  </si>
  <si>
    <t>营运调整系数</t>
  </si>
  <si>
    <t>渡工劳务费用（万元）</t>
  </si>
  <si>
    <t>直接油补金额（万元）</t>
  </si>
  <si>
    <t>单船补贴金额小计（万元）</t>
  </si>
  <si>
    <t>海陵岛试验区</t>
  </si>
  <si>
    <t>阳江市闸坡明周机渡客运有限公司</t>
  </si>
  <si>
    <t>海陵试验区</t>
  </si>
  <si>
    <t>海管函（2006）32号</t>
  </si>
  <si>
    <t>闸坡渡</t>
  </si>
  <si>
    <t>闸坡机渡18</t>
  </si>
  <si>
    <t>非义渡</t>
  </si>
  <si>
    <t>小计</t>
  </si>
  <si>
    <t>高新区</t>
  </si>
  <si>
    <t>阳江市高新区平冈镇大魁村委会吉树村</t>
  </si>
  <si>
    <t>江府办复[2007]13号</t>
  </si>
  <si>
    <t>吉树渡</t>
  </si>
  <si>
    <t>吉树渡8号</t>
  </si>
  <si>
    <t>江城区</t>
  </si>
  <si>
    <t>阳江市江城区岗列街道办事处</t>
  </si>
  <si>
    <t>三洲渡</t>
  </si>
  <si>
    <t>粤阳江渡3011</t>
  </si>
  <si>
    <t>义渡</t>
  </si>
  <si>
    <t>阳江市江城区岗列街三洲村民委员会</t>
  </si>
  <si>
    <t>三洲渡01</t>
  </si>
  <si>
    <t>阳江市江城区白沙街道办事处</t>
  </si>
  <si>
    <t>牛皮塘渡</t>
  </si>
  <si>
    <t>粤阳江渡3058</t>
  </si>
  <si>
    <t>阳春市</t>
  </si>
  <si>
    <t>潭簕村委会</t>
  </si>
  <si>
    <t>春府办复[2006]177号</t>
  </si>
  <si>
    <t>岗美镇那旦渡</t>
  </si>
  <si>
    <t>粤阳江渡3061</t>
  </si>
  <si>
    <t>阳春市马水镇岗水村民委员会</t>
  </si>
  <si>
    <t>春府办复[2006]181号</t>
  </si>
  <si>
    <t>马水镇岗水渡</t>
  </si>
  <si>
    <t>粤阳江渡3062</t>
  </si>
  <si>
    <t>广东省阳春市圭岗镇人民政府</t>
  </si>
  <si>
    <t>春府办复[2004]135号</t>
  </si>
  <si>
    <t>圭岗镇三新渡</t>
  </si>
  <si>
    <t>粤阳江渡3052</t>
  </si>
  <si>
    <t>圭岗镇花滩渡</t>
  </si>
  <si>
    <t>粤阳江渡3051</t>
  </si>
  <si>
    <t>阳西县</t>
  </si>
  <si>
    <t>谢高平</t>
  </si>
  <si>
    <t>西府复〔2006〕33号</t>
  </si>
  <si>
    <t>溪头渡口</t>
  </si>
  <si>
    <t>溪头机渡06</t>
  </si>
  <si>
    <t>阳西县溪头镇新丰村民委员会</t>
  </si>
  <si>
    <t>丰头渡口</t>
  </si>
  <si>
    <t>丰头渡3号</t>
  </si>
  <si>
    <t>海陵试验区、高新区、江城区、阳春、阳西总合计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</si>
</sst>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_ "/>
    <numFmt numFmtId="179" formatCode="0.00_);[Red]\(0.00\)"/>
    <numFmt numFmtId="180" formatCode="0_);[Red]\(0\)"/>
    <numFmt numFmtId="181" formatCode="#,##0.00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color rgb="FFFF000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11" applyNumberFormat="1" applyFont="1" applyFill="1" applyBorder="1" applyAlignment="1">
      <alignment horizontal="center" vertical="center"/>
    </xf>
    <xf numFmtId="0" fontId="5" fillId="0" borderId="1" xfId="1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79" fontId="5" fillId="0" borderId="1" xfId="11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view="pageBreakPreview" zoomScaleNormal="115" workbookViewId="0">
      <selection activeCell="M9" sqref="M9"/>
    </sheetView>
  </sheetViews>
  <sheetFormatPr defaultColWidth="9" defaultRowHeight="13.5"/>
  <cols>
    <col min="1" max="1" width="4.5" style="1" customWidth="1"/>
    <col min="2" max="2" width="9" style="1"/>
    <col min="3" max="3" width="7.125" style="1" customWidth="1"/>
    <col min="4" max="4" width="9" style="1"/>
    <col min="5" max="5" width="6.5" style="1" customWidth="1"/>
    <col min="6" max="6" width="11.375" style="1" customWidth="1"/>
    <col min="7" max="7" width="7.5" style="1" customWidth="1"/>
    <col min="8" max="11" width="9" style="1"/>
    <col min="12" max="12" width="6.875" style="1" customWidth="1"/>
    <col min="13" max="13" width="7.125" style="1" customWidth="1"/>
    <col min="14" max="14" width="9" style="1"/>
    <col min="15" max="15" width="11" style="2" customWidth="1"/>
    <col min="16" max="19" width="9" style="1"/>
    <col min="20" max="20" width="9.375" style="1"/>
    <col min="21" max="16384" width="9" style="1"/>
  </cols>
  <sheetData>
    <row r="1" ht="20.2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0"/>
      <c r="P1" s="3"/>
      <c r="Q1" s="3"/>
      <c r="R1" s="3"/>
      <c r="S1" s="3"/>
    </row>
    <row r="2" ht="18.75" spans="1:19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1"/>
      <c r="P2" s="5"/>
      <c r="Q2" s="5"/>
      <c r="R2" s="5"/>
      <c r="S2" s="5"/>
    </row>
    <row r="3" ht="48" spans="1:1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22" t="s">
        <v>15</v>
      </c>
      <c r="P3" s="6" t="s">
        <v>16</v>
      </c>
      <c r="Q3" s="6" t="s">
        <v>17</v>
      </c>
      <c r="R3" s="37" t="s">
        <v>18</v>
      </c>
      <c r="S3" s="38" t="s">
        <v>19</v>
      </c>
    </row>
    <row r="4" ht="31" customHeight="1" spans="1:19">
      <c r="A4" s="7" t="s">
        <v>20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23"/>
      <c r="P4" s="8"/>
      <c r="Q4" s="8"/>
      <c r="R4" s="8"/>
      <c r="S4" s="8"/>
    </row>
    <row r="5" ht="68" customHeight="1" spans="1:19">
      <c r="A5" s="9">
        <v>1</v>
      </c>
      <c r="B5" s="10" t="s">
        <v>21</v>
      </c>
      <c r="C5" s="10" t="s">
        <v>22</v>
      </c>
      <c r="D5" s="10" t="s">
        <v>23</v>
      </c>
      <c r="E5" s="11" t="s">
        <v>24</v>
      </c>
      <c r="F5" s="9" t="s">
        <v>25</v>
      </c>
      <c r="G5" s="9" t="s">
        <v>26</v>
      </c>
      <c r="H5" s="9">
        <v>49</v>
      </c>
      <c r="I5" s="10">
        <v>49</v>
      </c>
      <c r="J5" s="9">
        <v>0.43</v>
      </c>
      <c r="K5" s="24">
        <v>2</v>
      </c>
      <c r="L5" s="25">
        <v>1</v>
      </c>
      <c r="M5" s="26">
        <v>1</v>
      </c>
      <c r="N5" s="25">
        <v>42</v>
      </c>
      <c r="O5" s="27">
        <v>0.0954</v>
      </c>
      <c r="P5" s="26">
        <v>0.5</v>
      </c>
      <c r="Q5" s="39">
        <v>0.6</v>
      </c>
      <c r="R5" s="39">
        <v>4.36</v>
      </c>
      <c r="S5" s="39">
        <f>Q5+R5</f>
        <v>4.96</v>
      </c>
    </row>
    <row r="6" ht="24" customHeight="1" spans="1:19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28"/>
      <c r="M6" s="26">
        <v>1</v>
      </c>
      <c r="N6" s="25">
        <f>N5</f>
        <v>42</v>
      </c>
      <c r="O6" s="27">
        <f t="shared" ref="O6:S6" si="0">O5</f>
        <v>0.0954</v>
      </c>
      <c r="P6" s="26">
        <f t="shared" si="0"/>
        <v>0.5</v>
      </c>
      <c r="Q6" s="39">
        <v>0.6</v>
      </c>
      <c r="R6" s="39">
        <f t="shared" si="0"/>
        <v>4.36</v>
      </c>
      <c r="S6" s="39">
        <f t="shared" si="0"/>
        <v>4.96</v>
      </c>
    </row>
    <row r="7" ht="34" customHeight="1" spans="1:19">
      <c r="A7" s="14" t="s">
        <v>28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9"/>
      <c r="P7" s="13"/>
      <c r="Q7" s="13"/>
      <c r="R7" s="13"/>
      <c r="S7" s="28"/>
    </row>
    <row r="8" ht="102" customHeight="1" spans="1:19">
      <c r="A8" s="9">
        <v>2</v>
      </c>
      <c r="B8" s="10" t="s">
        <v>29</v>
      </c>
      <c r="C8" s="10" t="s">
        <v>28</v>
      </c>
      <c r="D8" s="11" t="s">
        <v>30</v>
      </c>
      <c r="E8" s="11" t="s">
        <v>31</v>
      </c>
      <c r="F8" s="15" t="s">
        <v>32</v>
      </c>
      <c r="G8" s="15" t="s">
        <v>26</v>
      </c>
      <c r="H8" s="15">
        <v>11</v>
      </c>
      <c r="I8" s="10">
        <v>12</v>
      </c>
      <c r="J8" s="30">
        <v>0.9</v>
      </c>
      <c r="K8" s="24">
        <v>2</v>
      </c>
      <c r="L8" s="25">
        <v>1</v>
      </c>
      <c r="M8" s="26">
        <v>0.9</v>
      </c>
      <c r="N8" s="25">
        <v>19</v>
      </c>
      <c r="O8" s="27">
        <v>0.0432</v>
      </c>
      <c r="P8" s="26">
        <v>1</v>
      </c>
      <c r="Q8" s="39">
        <v>1.2</v>
      </c>
      <c r="R8" s="39">
        <v>1.98</v>
      </c>
      <c r="S8" s="39">
        <f t="shared" ref="S8:S13" si="1">Q8+R8</f>
        <v>3.18</v>
      </c>
    </row>
    <row r="9" ht="27" customHeight="1" spans="1:19">
      <c r="A9" s="12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28"/>
      <c r="M9" s="26">
        <v>0.9</v>
      </c>
      <c r="N9" s="25">
        <f>N8</f>
        <v>19</v>
      </c>
      <c r="O9" s="27">
        <f t="shared" ref="O9:S9" si="2">O8</f>
        <v>0.0432</v>
      </c>
      <c r="P9" s="26">
        <v>1</v>
      </c>
      <c r="Q9" s="39">
        <v>1.2</v>
      </c>
      <c r="R9" s="39">
        <f t="shared" si="2"/>
        <v>1.98</v>
      </c>
      <c r="S9" s="39">
        <f t="shared" si="2"/>
        <v>3.18</v>
      </c>
    </row>
    <row r="10" ht="32" customHeight="1" spans="1:19">
      <c r="A10" s="14" t="s">
        <v>33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9"/>
      <c r="P10" s="13"/>
      <c r="Q10" s="13"/>
      <c r="R10" s="13"/>
      <c r="S10" s="13"/>
    </row>
    <row r="11" s="1" customFormat="1" ht="85" customHeight="1" spans="1:19">
      <c r="A11" s="9">
        <v>3</v>
      </c>
      <c r="B11" s="10" t="s">
        <v>34</v>
      </c>
      <c r="C11" s="10" t="s">
        <v>33</v>
      </c>
      <c r="D11" s="11" t="s">
        <v>30</v>
      </c>
      <c r="E11" s="11" t="s">
        <v>35</v>
      </c>
      <c r="F11" s="15" t="s">
        <v>36</v>
      </c>
      <c r="G11" s="15" t="s">
        <v>37</v>
      </c>
      <c r="H11" s="15">
        <v>29</v>
      </c>
      <c r="I11" s="10">
        <v>29</v>
      </c>
      <c r="J11" s="15">
        <v>0.63</v>
      </c>
      <c r="K11" s="24">
        <v>2</v>
      </c>
      <c r="L11" s="25">
        <v>2</v>
      </c>
      <c r="M11" s="26">
        <v>1</v>
      </c>
      <c r="N11" s="25">
        <v>73</v>
      </c>
      <c r="O11" s="27">
        <v>0.1659</v>
      </c>
      <c r="P11" s="26">
        <v>1</v>
      </c>
      <c r="Q11" s="39">
        <v>2.4</v>
      </c>
      <c r="R11" s="39">
        <v>7.59</v>
      </c>
      <c r="S11" s="39">
        <f t="shared" si="1"/>
        <v>9.99</v>
      </c>
    </row>
    <row r="12" s="1" customFormat="1" ht="95" customHeight="1" spans="1:19">
      <c r="A12" s="9">
        <v>4</v>
      </c>
      <c r="B12" s="10" t="s">
        <v>38</v>
      </c>
      <c r="C12" s="10" t="s">
        <v>33</v>
      </c>
      <c r="D12" s="10" t="s">
        <v>30</v>
      </c>
      <c r="E12" s="10" t="s">
        <v>35</v>
      </c>
      <c r="F12" s="9" t="s">
        <v>39</v>
      </c>
      <c r="G12" s="9" t="s">
        <v>37</v>
      </c>
      <c r="H12" s="9">
        <v>22</v>
      </c>
      <c r="I12" s="10">
        <v>22</v>
      </c>
      <c r="J12" s="9">
        <v>0.68</v>
      </c>
      <c r="K12" s="24">
        <v>2</v>
      </c>
      <c r="L12" s="25">
        <v>2</v>
      </c>
      <c r="M12" s="26">
        <v>1</v>
      </c>
      <c r="N12" s="25">
        <v>60</v>
      </c>
      <c r="O12" s="27">
        <v>0.1363</v>
      </c>
      <c r="P12" s="26">
        <v>1</v>
      </c>
      <c r="Q12" s="39">
        <v>2.4</v>
      </c>
      <c r="R12" s="39">
        <v>6.23</v>
      </c>
      <c r="S12" s="39">
        <f t="shared" si="1"/>
        <v>8.63</v>
      </c>
    </row>
    <row r="13" s="1" customFormat="1" ht="51" customHeight="1" spans="1:19">
      <c r="A13" s="9">
        <v>5</v>
      </c>
      <c r="B13" s="10" t="s">
        <v>40</v>
      </c>
      <c r="C13" s="10" t="s">
        <v>33</v>
      </c>
      <c r="D13" s="10" t="s">
        <v>30</v>
      </c>
      <c r="E13" s="11" t="s">
        <v>41</v>
      </c>
      <c r="F13" s="9" t="s">
        <v>42</v>
      </c>
      <c r="G13" s="15" t="s">
        <v>37</v>
      </c>
      <c r="H13" s="15">
        <v>10</v>
      </c>
      <c r="I13" s="10">
        <v>12</v>
      </c>
      <c r="J13" s="15">
        <v>0.75</v>
      </c>
      <c r="K13" s="24">
        <v>2</v>
      </c>
      <c r="L13" s="25">
        <v>2</v>
      </c>
      <c r="M13" s="26">
        <v>1</v>
      </c>
      <c r="N13" s="25">
        <v>36</v>
      </c>
      <c r="O13" s="27">
        <v>0.0818</v>
      </c>
      <c r="P13" s="26">
        <v>1</v>
      </c>
      <c r="Q13" s="39">
        <v>2.4</v>
      </c>
      <c r="R13" s="39">
        <v>3.74</v>
      </c>
      <c r="S13" s="39">
        <f t="shared" si="1"/>
        <v>6.14</v>
      </c>
    </row>
    <row r="14" ht="26" customHeight="1" spans="1:19">
      <c r="A14" s="9" t="s">
        <v>27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26"/>
      <c r="N14" s="25">
        <f>ROUND(SUM(N11:N13),0)</f>
        <v>169</v>
      </c>
      <c r="O14" s="27">
        <f t="shared" ref="O14:S14" si="3">SUM(O11:O13)</f>
        <v>0.384</v>
      </c>
      <c r="P14" s="31">
        <f t="shared" si="3"/>
        <v>3</v>
      </c>
      <c r="Q14" s="31">
        <f t="shared" si="3"/>
        <v>7.2</v>
      </c>
      <c r="R14" s="31">
        <f t="shared" si="3"/>
        <v>17.56</v>
      </c>
      <c r="S14" s="31">
        <f t="shared" si="3"/>
        <v>24.76</v>
      </c>
    </row>
    <row r="15" ht="26" customHeight="1" spans="1:19">
      <c r="A15" s="14" t="s">
        <v>43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9"/>
      <c r="P15" s="13"/>
      <c r="Q15" s="13"/>
      <c r="R15" s="13"/>
      <c r="S15" s="13"/>
    </row>
    <row r="16" s="1" customFormat="1" ht="45" customHeight="1" spans="1:19">
      <c r="A16" s="9">
        <v>6</v>
      </c>
      <c r="B16" s="10" t="s">
        <v>44</v>
      </c>
      <c r="C16" s="10" t="s">
        <v>43</v>
      </c>
      <c r="D16" s="11" t="s">
        <v>45</v>
      </c>
      <c r="E16" s="11" t="s">
        <v>46</v>
      </c>
      <c r="F16" s="15" t="s">
        <v>47</v>
      </c>
      <c r="G16" s="15" t="s">
        <v>26</v>
      </c>
      <c r="H16" s="15">
        <v>20</v>
      </c>
      <c r="I16" s="10">
        <v>20</v>
      </c>
      <c r="J16" s="32">
        <v>0.89</v>
      </c>
      <c r="K16" s="24">
        <v>2</v>
      </c>
      <c r="L16" s="25">
        <v>1</v>
      </c>
      <c r="M16" s="26">
        <v>1</v>
      </c>
      <c r="N16" s="25">
        <v>36</v>
      </c>
      <c r="O16" s="27">
        <v>0.0818</v>
      </c>
      <c r="P16" s="26">
        <v>1</v>
      </c>
      <c r="Q16" s="39">
        <v>1.2</v>
      </c>
      <c r="R16" s="39">
        <v>3.74</v>
      </c>
      <c r="S16" s="39">
        <f>Q16+R16</f>
        <v>4.94</v>
      </c>
    </row>
    <row r="17" s="1" customFormat="1" ht="45" customHeight="1" spans="1:19">
      <c r="A17" s="9">
        <v>7</v>
      </c>
      <c r="B17" s="10" t="s">
        <v>48</v>
      </c>
      <c r="C17" s="10" t="s">
        <v>43</v>
      </c>
      <c r="D17" s="10" t="s">
        <v>49</v>
      </c>
      <c r="E17" s="10" t="s">
        <v>50</v>
      </c>
      <c r="F17" s="9" t="s">
        <v>51</v>
      </c>
      <c r="G17" s="16" t="s">
        <v>26</v>
      </c>
      <c r="H17" s="17">
        <v>20</v>
      </c>
      <c r="I17" s="10">
        <v>20</v>
      </c>
      <c r="J17" s="16">
        <v>0.95</v>
      </c>
      <c r="K17" s="24">
        <v>2</v>
      </c>
      <c r="L17" s="25">
        <v>1</v>
      </c>
      <c r="M17" s="26">
        <v>1</v>
      </c>
      <c r="N17" s="25">
        <v>38</v>
      </c>
      <c r="O17" s="27">
        <v>0.0865</v>
      </c>
      <c r="P17" s="26">
        <v>1</v>
      </c>
      <c r="Q17" s="39">
        <v>1.2</v>
      </c>
      <c r="R17" s="39">
        <v>3.96</v>
      </c>
      <c r="S17" s="39">
        <f>Q17+R17</f>
        <v>5.16</v>
      </c>
    </row>
    <row r="18" s="1" customFormat="1" ht="86" customHeight="1" spans="1:19">
      <c r="A18" s="9">
        <v>8</v>
      </c>
      <c r="B18" s="10" t="s">
        <v>52</v>
      </c>
      <c r="C18" s="10" t="s">
        <v>43</v>
      </c>
      <c r="D18" s="10" t="s">
        <v>53</v>
      </c>
      <c r="E18" s="10" t="s">
        <v>54</v>
      </c>
      <c r="F18" s="9" t="s">
        <v>55</v>
      </c>
      <c r="G18" s="16" t="s">
        <v>26</v>
      </c>
      <c r="H18" s="17">
        <v>20</v>
      </c>
      <c r="I18" s="10">
        <v>20</v>
      </c>
      <c r="J18" s="16">
        <v>0.82</v>
      </c>
      <c r="K18" s="24">
        <v>2</v>
      </c>
      <c r="L18" s="25">
        <v>1</v>
      </c>
      <c r="M18" s="26">
        <v>1</v>
      </c>
      <c r="N18" s="25">
        <v>33</v>
      </c>
      <c r="O18" s="27">
        <v>0.075</v>
      </c>
      <c r="P18" s="26">
        <v>1</v>
      </c>
      <c r="Q18" s="39">
        <v>1.2</v>
      </c>
      <c r="R18" s="39">
        <v>3.45</v>
      </c>
      <c r="S18" s="39">
        <f>Q18+R18</f>
        <v>4.65</v>
      </c>
    </row>
    <row r="19" s="1" customFormat="1" ht="78" customHeight="1" spans="1:19">
      <c r="A19" s="9">
        <v>9</v>
      </c>
      <c r="B19" s="10" t="s">
        <v>52</v>
      </c>
      <c r="C19" s="10" t="s">
        <v>43</v>
      </c>
      <c r="D19" s="11" t="s">
        <v>53</v>
      </c>
      <c r="E19" s="11" t="s">
        <v>56</v>
      </c>
      <c r="F19" s="15" t="s">
        <v>57</v>
      </c>
      <c r="G19" s="15" t="s">
        <v>26</v>
      </c>
      <c r="H19" s="15">
        <v>20</v>
      </c>
      <c r="I19" s="10">
        <v>20</v>
      </c>
      <c r="J19" s="32">
        <v>0.9</v>
      </c>
      <c r="K19" s="24">
        <v>2</v>
      </c>
      <c r="L19" s="25">
        <v>1</v>
      </c>
      <c r="M19" s="26">
        <v>1</v>
      </c>
      <c r="N19" s="25">
        <v>36</v>
      </c>
      <c r="O19" s="27">
        <v>0.0818</v>
      </c>
      <c r="P19" s="26">
        <v>1</v>
      </c>
      <c r="Q19" s="39">
        <v>1.2</v>
      </c>
      <c r="R19" s="39">
        <v>3.74</v>
      </c>
      <c r="S19" s="39">
        <f>Q19+R19</f>
        <v>4.94</v>
      </c>
    </row>
    <row r="20" spans="1:19">
      <c r="A20" s="9" t="s">
        <v>27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26"/>
      <c r="N20" s="25">
        <f>ROUND(SUM(N16:N19),0)</f>
        <v>143</v>
      </c>
      <c r="O20" s="27">
        <f>SUM(O16:O19)</f>
        <v>0.3251</v>
      </c>
      <c r="P20" s="31">
        <f>SUM(P16:P19)</f>
        <v>4</v>
      </c>
      <c r="Q20" s="31">
        <f>SUM(Q16:Q19)</f>
        <v>4.8</v>
      </c>
      <c r="R20" s="31">
        <f>SUM(R16:R19)</f>
        <v>14.89</v>
      </c>
      <c r="S20" s="31">
        <f>SUM(S16:S19)</f>
        <v>19.69</v>
      </c>
    </row>
    <row r="21" ht="26" customHeight="1" spans="1:19">
      <c r="A21" s="14" t="s">
        <v>58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9"/>
      <c r="P21" s="13"/>
      <c r="Q21" s="13"/>
      <c r="R21" s="13"/>
      <c r="S21" s="13"/>
    </row>
    <row r="22" s="1" customFormat="1" ht="85" customHeight="1" spans="1:19">
      <c r="A22" s="9">
        <v>10</v>
      </c>
      <c r="B22" s="10" t="s">
        <v>59</v>
      </c>
      <c r="C22" s="10" t="s">
        <v>58</v>
      </c>
      <c r="D22" s="10" t="s">
        <v>60</v>
      </c>
      <c r="E22" s="10" t="s">
        <v>61</v>
      </c>
      <c r="F22" s="9" t="s">
        <v>62</v>
      </c>
      <c r="G22" s="9" t="s">
        <v>26</v>
      </c>
      <c r="H22" s="9">
        <v>49</v>
      </c>
      <c r="I22" s="10">
        <v>49</v>
      </c>
      <c r="J22" s="9">
        <v>0.46</v>
      </c>
      <c r="K22" s="24">
        <v>2</v>
      </c>
      <c r="L22" s="25">
        <v>1</v>
      </c>
      <c r="M22" s="26">
        <v>1</v>
      </c>
      <c r="N22" s="25">
        <v>45</v>
      </c>
      <c r="O22" s="27">
        <v>0.1023</v>
      </c>
      <c r="P22" s="26">
        <v>0.5</v>
      </c>
      <c r="Q22" s="39">
        <v>0.6</v>
      </c>
      <c r="R22" s="39">
        <v>4.69</v>
      </c>
      <c r="S22" s="39">
        <f>Q22+R22</f>
        <v>5.29</v>
      </c>
    </row>
    <row r="23" s="1" customFormat="1" ht="95" customHeight="1" spans="1:19">
      <c r="A23" s="9">
        <v>11</v>
      </c>
      <c r="B23" s="10" t="s">
        <v>63</v>
      </c>
      <c r="C23" s="10" t="s">
        <v>58</v>
      </c>
      <c r="D23" s="10" t="s">
        <v>60</v>
      </c>
      <c r="E23" s="10" t="s">
        <v>64</v>
      </c>
      <c r="F23" s="9" t="s">
        <v>65</v>
      </c>
      <c r="G23" s="9" t="s">
        <v>26</v>
      </c>
      <c r="H23" s="9">
        <v>11</v>
      </c>
      <c r="I23" s="10">
        <v>12</v>
      </c>
      <c r="J23" s="9">
        <v>0.91</v>
      </c>
      <c r="K23" s="24">
        <v>2</v>
      </c>
      <c r="L23" s="25">
        <v>1</v>
      </c>
      <c r="M23" s="26">
        <v>1</v>
      </c>
      <c r="N23" s="25">
        <v>22</v>
      </c>
      <c r="O23" s="27">
        <f>N23/N25</f>
        <v>0.05</v>
      </c>
      <c r="P23" s="26">
        <v>1</v>
      </c>
      <c r="Q23" s="39">
        <v>1.2</v>
      </c>
      <c r="R23" s="39">
        <v>2.28</v>
      </c>
      <c r="S23" s="39">
        <f>Q23+R23</f>
        <v>3.48</v>
      </c>
    </row>
    <row r="24" s="1" customFormat="1" ht="20" customHeight="1" spans="1:19">
      <c r="A24" s="12" t="s">
        <v>27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28"/>
      <c r="M24" s="26"/>
      <c r="N24" s="25">
        <f>ROUND(SUM(N22:N23),0)</f>
        <v>67</v>
      </c>
      <c r="O24" s="27">
        <f>O22+O23</f>
        <v>0.1523</v>
      </c>
      <c r="P24" s="31">
        <f t="shared" ref="O24:S24" si="4">SUM(P22:P23)</f>
        <v>1.5</v>
      </c>
      <c r="Q24" s="31">
        <f t="shared" si="4"/>
        <v>1.8</v>
      </c>
      <c r="R24" s="31">
        <f t="shared" si="4"/>
        <v>6.97</v>
      </c>
      <c r="S24" s="31">
        <f t="shared" si="4"/>
        <v>8.77</v>
      </c>
    </row>
    <row r="25" s="1" customFormat="1" ht="20" customHeight="1" spans="1:19">
      <c r="A25" s="18" t="s">
        <v>66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3"/>
      <c r="M25" s="26"/>
      <c r="N25" s="34">
        <f>N24+N20+N14+N9+N6</f>
        <v>440</v>
      </c>
      <c r="O25" s="35">
        <f>O24+O20+O14+O9+O6</f>
        <v>1</v>
      </c>
      <c r="P25" s="36">
        <f t="shared" ref="N25:S25" si="5">P24+P20+P14+P9+P6</f>
        <v>10</v>
      </c>
      <c r="Q25" s="36">
        <f t="shared" si="5"/>
        <v>15.6</v>
      </c>
      <c r="R25" s="36">
        <f t="shared" si="5"/>
        <v>45.76</v>
      </c>
      <c r="S25" s="36">
        <f t="shared" si="5"/>
        <v>61.36</v>
      </c>
    </row>
  </sheetData>
  <mergeCells count="13">
    <mergeCell ref="A1:S1"/>
    <mergeCell ref="A2:S2"/>
    <mergeCell ref="A4:S4"/>
    <mergeCell ref="A6:L6"/>
    <mergeCell ref="A7:S7"/>
    <mergeCell ref="A9:L9"/>
    <mergeCell ref="A10:S10"/>
    <mergeCell ref="A14:L14"/>
    <mergeCell ref="A15:S15"/>
    <mergeCell ref="A20:L20"/>
    <mergeCell ref="A21:S21"/>
    <mergeCell ref="A24:L24"/>
    <mergeCell ref="A25:L25"/>
  </mergeCells>
  <printOptions horizontalCentered="1"/>
  <pageMargins left="0.314583333333333" right="0.354166666666667" top="0.708333333333333" bottom="1" header="0.511805555555556" footer="0.511805555555556"/>
  <pageSetup paperSize="9" scale="8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蔡泳</dc:creator>
  <cp:lastModifiedBy>Lenovo16</cp:lastModifiedBy>
  <dcterms:created xsi:type="dcterms:W3CDTF">2021-12-17T02:32:00Z</dcterms:created>
  <dcterms:modified xsi:type="dcterms:W3CDTF">2025-03-04T03:14:37Z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