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workbookProtection workbookPassword="EB27" lockStructure="1"/>
  <bookViews>
    <workbookView windowWidth="27945" windowHeight="12375"/>
  </bookViews>
  <sheets>
    <sheet name="地市名称" sheetId="1" r:id="rId1"/>
    <sheet name="汇总表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<sst xmlns="http://schemas.openxmlformats.org/spreadsheetml/2006/main" count="443" uniqueCount="259">
  <si>
    <t>阳江市2024年第三季度公共就业服务机构市场职业供求状况分析</t>
  </si>
  <si>
    <t>项  目</t>
  </si>
  <si>
    <t>代码</t>
  </si>
  <si>
    <t>需求人数</t>
  </si>
  <si>
    <t>求职人数</t>
  </si>
  <si>
    <t>求人倍率</t>
  </si>
  <si>
    <t>甲</t>
  </si>
  <si>
    <t>乙</t>
  </si>
  <si>
    <t>本期有效数</t>
  </si>
  <si>
    <t>续表一</t>
  </si>
  <si>
    <t>按产业分组的需求人数</t>
  </si>
  <si>
    <t>所占比重（%）</t>
  </si>
  <si>
    <t>合计</t>
  </si>
  <si>
    <t>第一产业</t>
  </si>
  <si>
    <t>第二产业</t>
  </si>
  <si>
    <t>第三产业</t>
  </si>
  <si>
    <t>续表二</t>
  </si>
  <si>
    <t>按行业分组的需求人数</t>
  </si>
  <si>
    <t>农、林、牧、渔业</t>
  </si>
  <si>
    <t xml:space="preserve">    其中，农、林、牧、渔专业及辅助性活动</t>
  </si>
  <si>
    <t>采矿业</t>
  </si>
  <si>
    <t xml:space="preserve">    其中，开采专业及辅助性活动</t>
  </si>
  <si>
    <t>制造业</t>
  </si>
  <si>
    <t xml:space="preserve">    其中，金属制品、机械和设备修理业</t>
  </si>
  <si>
    <t>电力、热力、燃气及水生产和供应业</t>
  </si>
  <si>
    <t>建筑业</t>
  </si>
  <si>
    <t>批发和零售业</t>
  </si>
  <si>
    <t>交通运输、仓储和邮政业</t>
  </si>
  <si>
    <t>住宿和餐饮业</t>
  </si>
  <si>
    <t>信息传输、软件和信息技术服务业</t>
  </si>
  <si>
    <t>金融业</t>
  </si>
  <si>
    <t>房地产业</t>
  </si>
  <si>
    <t>租赁和商务服务业</t>
  </si>
  <si>
    <t>科学研究和技术服务业</t>
  </si>
  <si>
    <t>水利、环境和公共设施管理业</t>
  </si>
  <si>
    <t>居民服务、修理和其他服务业</t>
  </si>
  <si>
    <t>教育</t>
  </si>
  <si>
    <t>卫生和社会工作</t>
  </si>
  <si>
    <t>文化、体育和娱乐业</t>
  </si>
  <si>
    <t>公共管理、社会保障和社会组织</t>
  </si>
  <si>
    <t>国际组织</t>
  </si>
  <si>
    <t>续表三</t>
  </si>
  <si>
    <t>按用人单位性质分组的需求人数</t>
  </si>
  <si>
    <t>合  计</t>
  </si>
  <si>
    <t>企  业</t>
  </si>
  <si>
    <t xml:space="preserve"> 内资企业</t>
  </si>
  <si>
    <t xml:space="preserve">  国有企业</t>
  </si>
  <si>
    <t xml:space="preserve">  集体企业</t>
  </si>
  <si>
    <t xml:space="preserve">  股份合作企业</t>
  </si>
  <si>
    <t xml:space="preserve">  联营企业</t>
  </si>
  <si>
    <t xml:space="preserve">  有限责任公司</t>
  </si>
  <si>
    <t xml:space="preserve">  股份有限公司</t>
  </si>
  <si>
    <t xml:space="preserve">  私营企业</t>
  </si>
  <si>
    <t xml:space="preserve">  其他企业</t>
  </si>
  <si>
    <t xml:space="preserve">  港、澳、台商投资企业</t>
  </si>
  <si>
    <t xml:space="preserve">  外商投资企业</t>
  </si>
  <si>
    <t xml:space="preserve">  个体经营</t>
  </si>
  <si>
    <t xml:space="preserve">  事  业</t>
  </si>
  <si>
    <t xml:space="preserve">  机  关</t>
  </si>
  <si>
    <t xml:space="preserve">  其  他</t>
  </si>
  <si>
    <t>续表四</t>
  </si>
  <si>
    <t>按职业分组的供求人数（职业大类）</t>
  </si>
  <si>
    <t>单位负责人</t>
  </si>
  <si>
    <t>专业技术人员</t>
  </si>
  <si>
    <t>办事人员和有关人员</t>
  </si>
  <si>
    <t>社会生产服务和生活服务人员</t>
  </si>
  <si>
    <t>农林牧渔业生产及辅助人员</t>
  </si>
  <si>
    <t>生产制造及有关人员</t>
  </si>
  <si>
    <t>其他</t>
  </si>
  <si>
    <t>无要求</t>
  </si>
  <si>
    <t>-</t>
  </si>
  <si>
    <t>续表五</t>
  </si>
  <si>
    <t>职业代码</t>
  </si>
  <si>
    <t>需求大于求职缺口最大的前二十个职业（职业细类）</t>
  </si>
  <si>
    <t>缺口数</t>
  </si>
  <si>
    <t>普工</t>
  </si>
  <si>
    <t>业务员</t>
  </si>
  <si>
    <t>营业员</t>
  </si>
  <si>
    <t>质检员</t>
  </si>
  <si>
    <t>仓管员</t>
  </si>
  <si>
    <t>续表六</t>
  </si>
  <si>
    <t>需求小于求职缺口最大的前二十个职业（职业细类）</t>
  </si>
  <si>
    <t xml:space="preserve">文 员 </t>
  </si>
  <si>
    <t>会计</t>
  </si>
  <si>
    <t>驾驶员</t>
  </si>
  <si>
    <t>跟单员</t>
  </si>
  <si>
    <t>电工</t>
  </si>
  <si>
    <t>续表七</t>
  </si>
  <si>
    <t>按求职人员类别分组的求职人数</t>
  </si>
  <si>
    <t>新成长失业青年</t>
  </si>
  <si>
    <t xml:space="preserve">  其中：应届高校毕业生</t>
  </si>
  <si>
    <t>失业人员</t>
  </si>
  <si>
    <t>在业人员</t>
  </si>
  <si>
    <t>退休人员</t>
  </si>
  <si>
    <t>在学人员</t>
  </si>
  <si>
    <t>本市农村求职人员</t>
  </si>
  <si>
    <t>外地户籍求职人员</t>
  </si>
  <si>
    <t>续表八</t>
  </si>
  <si>
    <t>劳动力供求人数比较（按性别分组）</t>
  </si>
  <si>
    <t>--</t>
  </si>
  <si>
    <t>男</t>
  </si>
  <si>
    <t>女</t>
  </si>
  <si>
    <t>续表九</t>
  </si>
  <si>
    <t>劳动力供求人数比较（按年龄分组）</t>
  </si>
  <si>
    <t>需求比重（%）</t>
  </si>
  <si>
    <t>求职比重（%）</t>
  </si>
  <si>
    <t>16-24岁</t>
  </si>
  <si>
    <t>25-34岁</t>
  </si>
  <si>
    <t>35-44岁</t>
  </si>
  <si>
    <t>45岁以上</t>
  </si>
  <si>
    <t>续表十</t>
  </si>
  <si>
    <t>劳动力供求人数比较（按文化程度分组）</t>
  </si>
  <si>
    <t>初中及以下</t>
  </si>
  <si>
    <t>高中</t>
  </si>
  <si>
    <t>其中：职高、技校、中专</t>
  </si>
  <si>
    <t>大专</t>
  </si>
  <si>
    <t>大学</t>
  </si>
  <si>
    <t>硕士以上</t>
  </si>
  <si>
    <t>续表十一</t>
  </si>
  <si>
    <t>劳动力供求人数比较（按技术等级分组）</t>
  </si>
  <si>
    <t>职业资格五级(初级技能)</t>
  </si>
  <si>
    <t>职业资格四级(中级技能)</t>
  </si>
  <si>
    <t>职业资格三级(高级技能)</t>
  </si>
  <si>
    <t>职业资格二级(技师)</t>
  </si>
  <si>
    <t>职业资格一级(高级技师)</t>
  </si>
  <si>
    <t>初级职称</t>
  </si>
  <si>
    <t>中级职称</t>
  </si>
  <si>
    <t>高级职称</t>
  </si>
  <si>
    <t>无技术等级或职称</t>
  </si>
  <si>
    <t>——</t>
  </si>
  <si>
    <t>供求总体人数</t>
  </si>
  <si>
    <t xml:space="preserve"> 按产业分组的需求人数</t>
  </si>
  <si>
    <t>按职业分组的供求人数</t>
  </si>
  <si>
    <t>表6 需求大于求职缺口最大的前二十个职业（职业细类）</t>
  </si>
  <si>
    <t>表7 需求小于求职缺口最大的前二十个职业（职业细类）</t>
  </si>
  <si>
    <t>表8 按求职人员类别分组的求职人数</t>
  </si>
  <si>
    <t>表9 按性别分组的供求人数</t>
  </si>
  <si>
    <t>表10 按年龄分组的供求人数</t>
  </si>
  <si>
    <t>表11 按文化程度分组的供求人数</t>
  </si>
  <si>
    <t>表12 按技术等级分组的供求人数</t>
  </si>
  <si>
    <t>单位负责人需求人数</t>
  </si>
  <si>
    <t>单位负责人求职人数</t>
  </si>
  <si>
    <t>专业技术人员需求人数</t>
  </si>
  <si>
    <t>专业技术人员求职人数</t>
  </si>
  <si>
    <t>办事人员和有关人员需求人数</t>
  </si>
  <si>
    <t>办事人员和有关人员求职人数</t>
  </si>
  <si>
    <t>社会生产服务和生活服务人员需求人数</t>
  </si>
  <si>
    <t>社会生产服务和生活服务人员求职人数</t>
  </si>
  <si>
    <t>农林牧渔业生产及辅助人员需求人数</t>
  </si>
  <si>
    <t>农林牧渔业生产及辅助人员求职人数</t>
  </si>
  <si>
    <t>生产制造及有关人员需求人数</t>
  </si>
  <si>
    <t>生产制造及有关人员求职人数</t>
  </si>
  <si>
    <t>其他需求人数</t>
  </si>
  <si>
    <t>其他求职人数</t>
  </si>
  <si>
    <t>工种名称1</t>
  </si>
  <si>
    <t>工种1需求人数</t>
  </si>
  <si>
    <r>
      <rPr>
        <b/>
        <sz val="11"/>
        <rFont val="宋体"/>
        <charset val="134"/>
      </rPr>
      <t>工种1</t>
    </r>
    <r>
      <rPr>
        <sz val="11"/>
        <rFont val="宋体"/>
        <charset val="134"/>
      </rPr>
      <t>求职人数</t>
    </r>
  </si>
  <si>
    <t>工种名称2</t>
  </si>
  <si>
    <t>工种2需求人数</t>
  </si>
  <si>
    <t>工种2求职人数</t>
  </si>
  <si>
    <t>工种名称3</t>
  </si>
  <si>
    <t>工种3需求人数</t>
  </si>
  <si>
    <t>工种3求职人数</t>
  </si>
  <si>
    <t>工种名称4</t>
  </si>
  <si>
    <t>工种4需求人数</t>
  </si>
  <si>
    <t>工种4求职人数</t>
  </si>
  <si>
    <t>工种名称5</t>
  </si>
  <si>
    <t>工种5需求人数</t>
  </si>
  <si>
    <t>工种5求职人数</t>
  </si>
  <si>
    <t>工种名称6</t>
  </si>
  <si>
    <t>工种6需求人数</t>
  </si>
  <si>
    <t>工种6求职人数</t>
  </si>
  <si>
    <t>工种名称7</t>
  </si>
  <si>
    <t>工种7需求人数</t>
  </si>
  <si>
    <t>工种7求职人数</t>
  </si>
  <si>
    <t>工种名称8</t>
  </si>
  <si>
    <t>工种8需求人数</t>
  </si>
  <si>
    <t>工种8求职人数</t>
  </si>
  <si>
    <t>工种名称9</t>
  </si>
  <si>
    <t>工种9需求人数</t>
  </si>
  <si>
    <t>工种9求职人数</t>
  </si>
  <si>
    <t>工种名称10</t>
  </si>
  <si>
    <t>工种10需求人数</t>
  </si>
  <si>
    <t>工种10求职人数</t>
  </si>
  <si>
    <t>工种名称11</t>
  </si>
  <si>
    <t>工种11需求人数</t>
  </si>
  <si>
    <t>工种11求职人数</t>
  </si>
  <si>
    <t>工种名称12</t>
  </si>
  <si>
    <t>工种12需求人数</t>
  </si>
  <si>
    <t>工种12求职人数</t>
  </si>
  <si>
    <t>工种名称13</t>
  </si>
  <si>
    <t>工种13需求人数</t>
  </si>
  <si>
    <t>工种13求职人数</t>
  </si>
  <si>
    <t>工种名称14</t>
  </si>
  <si>
    <t>工种14需求人数</t>
  </si>
  <si>
    <t>工种14求职人数</t>
  </si>
  <si>
    <t>工种名称15</t>
  </si>
  <si>
    <t>工种15需求人数</t>
  </si>
  <si>
    <t>工种15求职人数</t>
  </si>
  <si>
    <t>工种名称16</t>
  </si>
  <si>
    <t>工种16需求人数</t>
  </si>
  <si>
    <t>工种16求职人数</t>
  </si>
  <si>
    <t>工种名称17</t>
  </si>
  <si>
    <t>工种17需求人数</t>
  </si>
  <si>
    <t>工种17求职人数</t>
  </si>
  <si>
    <t>工种名称18</t>
  </si>
  <si>
    <t>工种18需求人数</t>
  </si>
  <si>
    <t>工种18求职人数</t>
  </si>
  <si>
    <t>工种名称19</t>
  </si>
  <si>
    <t>工种19需求人数</t>
  </si>
  <si>
    <t>工种19求职人数</t>
  </si>
  <si>
    <t>工种名称20</t>
  </si>
  <si>
    <t>工种20需求人数</t>
  </si>
  <si>
    <t>工种20求职人数</t>
  </si>
  <si>
    <t>性别男需求人数</t>
  </si>
  <si>
    <t>性别男求职人数</t>
  </si>
  <si>
    <t>性别女需求人数</t>
  </si>
  <si>
    <t>性别女求职人数</t>
  </si>
  <si>
    <t>性别无要求需求人数</t>
  </si>
  <si>
    <t>年龄16-24岁需求人数</t>
  </si>
  <si>
    <t>年龄16-24岁求职人数</t>
  </si>
  <si>
    <t>年龄25-34岁需求人数</t>
  </si>
  <si>
    <t>年龄25-34岁求职人数</t>
  </si>
  <si>
    <t>年龄35-44岁需求人数</t>
  </si>
  <si>
    <t>年龄35-44岁求职人数</t>
  </si>
  <si>
    <t>年龄45岁以上需求人数</t>
  </si>
  <si>
    <t>年龄45岁以上求职人数</t>
  </si>
  <si>
    <t>年龄无要求需求人数</t>
  </si>
  <si>
    <t>初中及以下需求人数</t>
  </si>
  <si>
    <t>初中及以下求职人数</t>
  </si>
  <si>
    <t>高中需求人数</t>
  </si>
  <si>
    <t>高中求职人数</t>
  </si>
  <si>
    <t>其中：职高、技校、中专需求人数</t>
  </si>
  <si>
    <t>其中：职高、技校、中专求职人数</t>
  </si>
  <si>
    <t>大专需求人数</t>
  </si>
  <si>
    <t>大专求职人数</t>
  </si>
  <si>
    <t>大学需求人数</t>
  </si>
  <si>
    <t>大学求职人数</t>
  </si>
  <si>
    <t>硕士以上需求人数</t>
  </si>
  <si>
    <t>硕士以上求职人数</t>
  </si>
  <si>
    <t>无要求需求人数</t>
  </si>
  <si>
    <t>职业资格五级(初级技能)需求人数</t>
  </si>
  <si>
    <t>职业资格五级(初级技能)求职人数</t>
  </si>
  <si>
    <t>职业资格四级(中级技能)需求人数</t>
  </si>
  <si>
    <t>职业资格四级(中级技能)求职人数</t>
  </si>
  <si>
    <t>职业资格三级(高级技能)需求人数</t>
  </si>
  <si>
    <t>职业资格三级(高级技能)求职人数</t>
  </si>
  <si>
    <t>职业资格二级(技师)需求人数</t>
  </si>
  <si>
    <t>职业资格二级(技师)求职人数</t>
  </si>
  <si>
    <t>职业资格一级(高级技师)需求人数</t>
  </si>
  <si>
    <t>职业资格一级(高级技师)求职人数</t>
  </si>
  <si>
    <t>初级专业技术职务需求人数</t>
  </si>
  <si>
    <t>初级专业技术职务求职人数</t>
  </si>
  <si>
    <t>中级专业技术职务需求人数</t>
  </si>
  <si>
    <t>中级专业技术职务求职人数</t>
  </si>
  <si>
    <t>高级专业技术职务需求人数</t>
  </si>
  <si>
    <t>高级专业技术职务求职人数</t>
  </si>
  <si>
    <t>无技术等级或职称求职人数</t>
  </si>
  <si>
    <t>技术等级无要求需求人数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</si>
</sst>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.00_);[Red]\(0.00\)"/>
  </numFmts>
  <fonts count="29">
    <font>
      <sz val="11"/>
      <color indexed="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.5"/>
      <name val="宋体"/>
      <charset val="134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1"/>
      <color indexed="1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</cellStyleXfs>
  <cellXfs count="54">
    <xf numFmtId="0" fontId="0" fillId="0" borderId="0" xfId="0" applyAlignment="1"/>
    <xf numFmtId="0" fontId="1" fillId="0" borderId="0" xfId="0" applyFont="1" applyFill="1" applyAlignment="1"/>
    <xf numFmtId="176" fontId="1" fillId="0" borderId="0" xfId="0" applyNumberFormat="1" applyFont="1" applyFill="1" applyAlignment="1"/>
    <xf numFmtId="0" fontId="2" fillId="0" borderId="0" xfId="0" applyNumberFormat="1" applyFont="1" applyFill="1" applyAlignment="1">
      <alignment wrapText="1"/>
    </xf>
    <xf numFmtId="176" fontId="2" fillId="0" borderId="0" xfId="0" applyNumberFormat="1" applyFont="1" applyFill="1" applyAlignment="1"/>
    <xf numFmtId="0" fontId="2" fillId="0" borderId="0" xfId="0" applyFont="1" applyFill="1" applyAlignment="1"/>
    <xf numFmtId="177" fontId="1" fillId="0" borderId="1" xfId="0" applyNumberFormat="1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177" fontId="2" fillId="0" borderId="1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left" vertical="top" wrapText="1"/>
    </xf>
    <xf numFmtId="176" fontId="2" fillId="0" borderId="1" xfId="0" applyNumberFormat="1" applyFont="1" applyFill="1" applyBorder="1" applyAlignment="1"/>
    <xf numFmtId="177" fontId="2" fillId="0" borderId="1" xfId="0" applyNumberFormat="1" applyFont="1" applyFill="1" applyBorder="1" applyAlignment="1"/>
    <xf numFmtId="0" fontId="3" fillId="0" borderId="3" xfId="0" applyFont="1" applyFill="1" applyBorder="1" applyAlignment="1">
      <alignment horizontal="left" vertical="top" wrapText="1"/>
    </xf>
    <xf numFmtId="177" fontId="2" fillId="0" borderId="1" xfId="0" applyNumberFormat="1" applyFont="1" applyFill="1" applyBorder="1" applyAlignment="1">
      <alignment horizontal="left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/>
    <xf numFmtId="177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vertical="center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wrapText="1"/>
    </xf>
    <xf numFmtId="0" fontId="0" fillId="0" borderId="0" xfId="0" applyFont="1" applyFill="1" applyAlignment="1">
      <alignment wrapText="1"/>
    </xf>
    <xf numFmtId="0" fontId="4" fillId="0" borderId="0" xfId="0" applyFont="1" applyFill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</xf>
    <xf numFmtId="177" fontId="0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 applyProtection="1">
      <alignment horizontal="right" vertical="center" wrapText="1"/>
    </xf>
    <xf numFmtId="177" fontId="0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10" fontId="0" fillId="0" borderId="1" xfId="0" applyNumberFormat="1" applyFont="1" applyBorder="1" applyAlignment="1">
      <alignment horizontal="center" vertical="center" wrapText="1"/>
    </xf>
    <xf numFmtId="0" fontId="0" fillId="0" borderId="0" xfId="0" applyFont="1" applyFill="1" applyAlignment="1" applyProtection="1">
      <alignment horizontal="center" vertical="center" wrapText="1"/>
    </xf>
    <xf numFmtId="10" fontId="0" fillId="0" borderId="0" xfId="0" applyNumberFormat="1" applyFont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Alignment="1" applyProtection="1">
      <alignment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NumberFormat="1" applyFont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wrapText="1"/>
    </xf>
    <xf numFmtId="0" fontId="0" fillId="0" borderId="0" xfId="0" applyNumberFormat="1" applyFont="1" applyBorder="1" applyAlignment="1">
      <alignment wrapText="1"/>
    </xf>
    <xf numFmtId="10" fontId="0" fillId="0" borderId="1" xfId="0" applyNumberFormat="1" applyFont="1" applyFill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178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10" fontId="0" fillId="0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wrapText="1"/>
    </xf>
    <xf numFmtId="0" fontId="0" fillId="0" borderId="1" xfId="0" applyFont="1" applyFill="1" applyBorder="1" applyAlignment="1">
      <alignment horizontal="right" vertical="center" wrapText="1"/>
    </xf>
    <xf numFmtId="0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空白表格" xfId="49"/>
    <cellStyle name="常规_厅统表TK1" xfId="50"/>
  </cellStyles>
  <dxfs count="1">
    <dxf>
      <fill>
        <patternFill patternType="solid">
          <fgColor indexed="10"/>
          <bgColor indexed="1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7"/>
  <sheetViews>
    <sheetView tabSelected="1" workbookViewId="0">
      <selection activeCell="A1" sqref="A1:G2"/>
    </sheetView>
  </sheetViews>
  <sheetFormatPr defaultColWidth="9" defaultRowHeight="13.5"/>
  <cols>
    <col min="1" max="1" width="27.625" style="20" customWidth="1"/>
    <col min="2" max="2" width="9" style="20"/>
    <col min="3" max="3" width="9" style="21"/>
    <col min="4" max="4" width="11" style="20" customWidth="1"/>
    <col min="5" max="5" width="6.875" style="20" customWidth="1"/>
    <col min="6" max="6" width="11.375" style="20" customWidth="1"/>
    <col min="7" max="7" width="11.125" style="20" customWidth="1"/>
    <col min="8" max="8" width="9" style="20"/>
    <col min="9" max="10" width="12.625" style="20"/>
    <col min="11" max="11" width="11.5" style="20"/>
    <col min="12" max="12" width="12.625" style="20"/>
    <col min="13" max="16384" width="9" style="20"/>
  </cols>
  <sheetData>
    <row r="1" spans="1:7">
      <c r="A1" s="22" t="s">
        <v>0</v>
      </c>
      <c r="B1" s="22"/>
      <c r="C1" s="22"/>
      <c r="D1" s="22"/>
      <c r="E1" s="22"/>
      <c r="F1" s="22"/>
      <c r="G1" s="22"/>
    </row>
    <row r="2" ht="20" customHeight="1" spans="1:7">
      <c r="A2" s="22"/>
      <c r="B2" s="22"/>
      <c r="C2" s="22"/>
      <c r="D2" s="22"/>
      <c r="E2" s="22"/>
      <c r="F2" s="22"/>
      <c r="G2" s="22"/>
    </row>
    <row r="3" ht="27" customHeight="1" spans="1:5">
      <c r="A3" s="23" t="s">
        <v>1</v>
      </c>
      <c r="B3" s="23" t="s">
        <v>2</v>
      </c>
      <c r="C3" s="24" t="s">
        <v>3</v>
      </c>
      <c r="D3" s="23" t="s">
        <v>4</v>
      </c>
      <c r="E3" s="23" t="s">
        <v>5</v>
      </c>
    </row>
    <row r="4" spans="1:5">
      <c r="A4" s="23" t="s">
        <v>6</v>
      </c>
      <c r="B4" s="23" t="s">
        <v>7</v>
      </c>
      <c r="C4" s="24">
        <v>1</v>
      </c>
      <c r="D4" s="23">
        <v>2</v>
      </c>
      <c r="E4" s="23">
        <v>3</v>
      </c>
    </row>
    <row r="5" s="19" customFormat="1" ht="23" customHeight="1" spans="1:5">
      <c r="A5" s="23" t="s">
        <v>8</v>
      </c>
      <c r="B5" s="23">
        <v>1</v>
      </c>
      <c r="C5" s="25">
        <f>C11</f>
        <v>13901</v>
      </c>
      <c r="D5" s="25">
        <f>E71</f>
        <v>13407</v>
      </c>
      <c r="E5" s="26">
        <f>IFERROR(C5/D5,0)</f>
        <v>1.03684642351011</v>
      </c>
    </row>
    <row r="6" ht="9" customHeight="1" spans="1:5">
      <c r="A6" s="27"/>
      <c r="B6" s="27"/>
      <c r="C6" s="28"/>
      <c r="D6" s="28"/>
      <c r="E6" s="29"/>
    </row>
    <row r="7" spans="1:1">
      <c r="A7" s="30" t="s">
        <v>9</v>
      </c>
    </row>
    <row r="8" ht="36" customHeight="1" spans="1:4">
      <c r="A8" s="23" t="s">
        <v>1</v>
      </c>
      <c r="B8" s="23" t="s">
        <v>2</v>
      </c>
      <c r="C8" s="31" t="s">
        <v>10</v>
      </c>
      <c r="D8" s="32"/>
    </row>
    <row r="9" ht="27" spans="1:4">
      <c r="A9" s="23"/>
      <c r="B9" s="23"/>
      <c r="C9" s="31" t="s">
        <v>3</v>
      </c>
      <c r="D9" s="32" t="s">
        <v>11</v>
      </c>
    </row>
    <row r="10" spans="1:4">
      <c r="A10" s="23" t="s">
        <v>6</v>
      </c>
      <c r="B10" s="23" t="s">
        <v>7</v>
      </c>
      <c r="C10" s="31">
        <v>4</v>
      </c>
      <c r="D10" s="32">
        <v>5</v>
      </c>
    </row>
    <row r="11" spans="1:4">
      <c r="A11" s="23" t="s">
        <v>12</v>
      </c>
      <c r="B11" s="23">
        <v>2</v>
      </c>
      <c r="C11" s="24">
        <f>C12+C13+C14</f>
        <v>13901</v>
      </c>
      <c r="D11" s="33">
        <f>SUM(D12:D14)</f>
        <v>1</v>
      </c>
    </row>
    <row r="12" spans="1:4">
      <c r="A12" s="23" t="s">
        <v>13</v>
      </c>
      <c r="B12" s="23">
        <v>3</v>
      </c>
      <c r="C12" s="25">
        <f>C21-C22</f>
        <v>3</v>
      </c>
      <c r="D12" s="33">
        <f>IFERROR(C12/$C$11,0)</f>
        <v>0.000215811812099849</v>
      </c>
    </row>
    <row r="13" spans="1:4">
      <c r="A13" s="23" t="s">
        <v>14</v>
      </c>
      <c r="B13" s="23">
        <v>4</v>
      </c>
      <c r="C13" s="25">
        <f>C23-C24+C25-C26+C27+C28</f>
        <v>2599</v>
      </c>
      <c r="D13" s="33">
        <f>IFERROR(C13/$C$11,0)</f>
        <v>0.186964966549169</v>
      </c>
    </row>
    <row r="14" spans="1:4">
      <c r="A14" s="23" t="s">
        <v>15</v>
      </c>
      <c r="B14" s="23">
        <v>5</v>
      </c>
      <c r="C14" s="25">
        <f>C22+C24+C26+C29+C30+C31+C32+C33+C34+C35+C36+C37+C38+C39+C40+C41+C42+C43</f>
        <v>11299</v>
      </c>
      <c r="D14" s="33">
        <f>IFERROR(C14/$C$11,0)</f>
        <v>0.812819221638731</v>
      </c>
    </row>
    <row r="15" ht="11" customHeight="1" spans="1:4">
      <c r="A15" s="27"/>
      <c r="B15" s="27"/>
      <c r="C15" s="34"/>
      <c r="D15" s="35"/>
    </row>
    <row r="16" spans="1:1">
      <c r="A16" s="30" t="s">
        <v>16</v>
      </c>
    </row>
    <row r="17" ht="18" customHeight="1" spans="1:4">
      <c r="A17" s="23" t="s">
        <v>1</v>
      </c>
      <c r="B17" s="23" t="s">
        <v>2</v>
      </c>
      <c r="C17" s="24" t="s">
        <v>17</v>
      </c>
      <c r="D17" s="23"/>
    </row>
    <row r="18" ht="27" spans="1:4">
      <c r="A18" s="23"/>
      <c r="B18" s="23"/>
      <c r="C18" s="24" t="s">
        <v>3</v>
      </c>
      <c r="D18" s="23" t="s">
        <v>11</v>
      </c>
    </row>
    <row r="19" spans="1:4">
      <c r="A19" s="23" t="s">
        <v>6</v>
      </c>
      <c r="B19" s="23" t="s">
        <v>7</v>
      </c>
      <c r="C19" s="24">
        <v>6</v>
      </c>
      <c r="D19" s="23">
        <v>7</v>
      </c>
    </row>
    <row r="20" spans="1:4">
      <c r="A20" s="36" t="s">
        <v>12</v>
      </c>
      <c r="B20" s="23">
        <v>6</v>
      </c>
      <c r="C20" s="24">
        <f>SUM(C21:C43)-C22-C24-C26</f>
        <v>13901</v>
      </c>
      <c r="D20" s="33">
        <f>SUM(D21:D43)-D26-D24-D22</f>
        <v>1</v>
      </c>
    </row>
    <row r="21" spans="1:6">
      <c r="A21" s="36" t="s">
        <v>18</v>
      </c>
      <c r="B21" s="23">
        <v>7</v>
      </c>
      <c r="C21" s="37">
        <v>4</v>
      </c>
      <c r="D21" s="33">
        <f>IFERROR(C21/$C$11,0)</f>
        <v>0.000287749082799799</v>
      </c>
      <c r="F21" s="38"/>
    </row>
    <row r="22" ht="27" spans="1:6">
      <c r="A22" s="39" t="s">
        <v>19</v>
      </c>
      <c r="B22" s="23">
        <v>8</v>
      </c>
      <c r="C22" s="37">
        <v>1</v>
      </c>
      <c r="D22" s="33">
        <f t="shared" ref="D22:D43" si="0">IFERROR(C22/$C$11,0)</f>
        <v>7.19372706999496e-5</v>
      </c>
      <c r="F22" s="38"/>
    </row>
    <row r="23" spans="1:6">
      <c r="A23" s="36" t="s">
        <v>20</v>
      </c>
      <c r="B23" s="23">
        <v>9</v>
      </c>
      <c r="C23" s="37">
        <v>0</v>
      </c>
      <c r="D23" s="33">
        <f t="shared" si="0"/>
        <v>0</v>
      </c>
      <c r="F23" s="38"/>
    </row>
    <row r="24" ht="27" spans="1:6">
      <c r="A24" s="39" t="s">
        <v>21</v>
      </c>
      <c r="B24" s="23">
        <v>10</v>
      </c>
      <c r="C24" s="37">
        <v>0</v>
      </c>
      <c r="D24" s="33">
        <f t="shared" si="0"/>
        <v>0</v>
      </c>
      <c r="F24" s="38"/>
    </row>
    <row r="25" spans="1:6">
      <c r="A25" s="36" t="s">
        <v>22</v>
      </c>
      <c r="B25" s="23">
        <v>11</v>
      </c>
      <c r="C25" s="37">
        <v>7756</v>
      </c>
      <c r="D25" s="33">
        <f t="shared" si="0"/>
        <v>0.557945471548809</v>
      </c>
      <c r="F25" s="38"/>
    </row>
    <row r="26" ht="27" spans="1:6">
      <c r="A26" s="39" t="s">
        <v>23</v>
      </c>
      <c r="B26" s="23">
        <v>12</v>
      </c>
      <c r="C26" s="37">
        <v>5527</v>
      </c>
      <c r="D26" s="33">
        <f t="shared" si="0"/>
        <v>0.397597295158622</v>
      </c>
      <c r="F26" s="38"/>
    </row>
    <row r="27" ht="27" spans="1:6">
      <c r="A27" s="36" t="s">
        <v>24</v>
      </c>
      <c r="B27" s="23">
        <v>13</v>
      </c>
      <c r="C27" s="37">
        <v>248</v>
      </c>
      <c r="D27" s="33">
        <f t="shared" si="0"/>
        <v>0.0178404431335875</v>
      </c>
      <c r="F27" s="38"/>
    </row>
    <row r="28" spans="1:6">
      <c r="A28" s="36" t="s">
        <v>25</v>
      </c>
      <c r="B28" s="23">
        <v>14</v>
      </c>
      <c r="C28" s="37">
        <v>122</v>
      </c>
      <c r="D28" s="33">
        <f t="shared" si="0"/>
        <v>0.00877634702539386</v>
      </c>
      <c r="F28" s="38"/>
    </row>
    <row r="29" spans="1:6">
      <c r="A29" s="36" t="s">
        <v>26</v>
      </c>
      <c r="B29" s="23">
        <v>15</v>
      </c>
      <c r="C29" s="37">
        <v>216</v>
      </c>
      <c r="D29" s="33">
        <f t="shared" si="0"/>
        <v>0.0155384504711891</v>
      </c>
      <c r="F29" s="38"/>
    </row>
    <row r="30" spans="1:6">
      <c r="A30" s="36" t="s">
        <v>27</v>
      </c>
      <c r="B30" s="23">
        <v>16</v>
      </c>
      <c r="C30" s="37">
        <v>133</v>
      </c>
      <c r="D30" s="33">
        <f t="shared" si="0"/>
        <v>0.0095676570030933</v>
      </c>
      <c r="F30" s="38"/>
    </row>
    <row r="31" spans="1:6">
      <c r="A31" s="36" t="s">
        <v>28</v>
      </c>
      <c r="B31" s="23">
        <v>17</v>
      </c>
      <c r="C31" s="37">
        <v>3609</v>
      </c>
      <c r="D31" s="33">
        <f t="shared" si="0"/>
        <v>0.259621609956118</v>
      </c>
      <c r="F31" s="38"/>
    </row>
    <row r="32" ht="27" spans="1:6">
      <c r="A32" s="36" t="s">
        <v>29</v>
      </c>
      <c r="B32" s="23">
        <v>18</v>
      </c>
      <c r="C32" s="37">
        <v>736</v>
      </c>
      <c r="D32" s="33">
        <f t="shared" si="0"/>
        <v>0.0529458312351629</v>
      </c>
      <c r="F32" s="38"/>
    </row>
    <row r="33" spans="1:6">
      <c r="A33" s="36" t="s">
        <v>30</v>
      </c>
      <c r="B33" s="23">
        <v>19</v>
      </c>
      <c r="C33" s="37">
        <v>89</v>
      </c>
      <c r="D33" s="33">
        <f t="shared" si="0"/>
        <v>0.00640241709229552</v>
      </c>
      <c r="F33" s="38"/>
    </row>
    <row r="34" spans="1:6">
      <c r="A34" s="36" t="s">
        <v>31</v>
      </c>
      <c r="B34" s="23">
        <v>20</v>
      </c>
      <c r="C34" s="37">
        <v>453</v>
      </c>
      <c r="D34" s="33">
        <f t="shared" si="0"/>
        <v>0.0325875836270772</v>
      </c>
      <c r="F34" s="38"/>
    </row>
    <row r="35" spans="1:6">
      <c r="A35" s="36" t="s">
        <v>32</v>
      </c>
      <c r="B35" s="23">
        <v>21</v>
      </c>
      <c r="C35" s="37">
        <v>94</v>
      </c>
      <c r="D35" s="33">
        <f t="shared" si="0"/>
        <v>0.00676210344579527</v>
      </c>
      <c r="F35" s="38"/>
    </row>
    <row r="36" spans="1:6">
      <c r="A36" s="36" t="s">
        <v>33</v>
      </c>
      <c r="B36" s="23">
        <v>22</v>
      </c>
      <c r="C36" s="37">
        <v>0</v>
      </c>
      <c r="D36" s="33">
        <f t="shared" si="0"/>
        <v>0</v>
      </c>
      <c r="F36" s="38"/>
    </row>
    <row r="37" spans="1:6">
      <c r="A37" s="36" t="s">
        <v>34</v>
      </c>
      <c r="B37" s="23">
        <v>23</v>
      </c>
      <c r="C37" s="37">
        <v>0</v>
      </c>
      <c r="D37" s="33">
        <f t="shared" si="0"/>
        <v>0</v>
      </c>
      <c r="F37" s="38"/>
    </row>
    <row r="38" spans="1:6">
      <c r="A38" s="36" t="s">
        <v>35</v>
      </c>
      <c r="B38" s="23">
        <v>24</v>
      </c>
      <c r="C38" s="37">
        <v>239</v>
      </c>
      <c r="D38" s="33">
        <f t="shared" si="0"/>
        <v>0.017193007697288</v>
      </c>
      <c r="F38" s="38"/>
    </row>
    <row r="39" spans="1:6">
      <c r="A39" s="36" t="s">
        <v>36</v>
      </c>
      <c r="B39" s="23">
        <v>25</v>
      </c>
      <c r="C39" s="37">
        <v>112</v>
      </c>
      <c r="D39" s="33">
        <f t="shared" si="0"/>
        <v>0.00805697431839436</v>
      </c>
      <c r="F39" s="38"/>
    </row>
    <row r="40" spans="1:6">
      <c r="A40" s="36" t="s">
        <v>37</v>
      </c>
      <c r="B40" s="23">
        <v>26</v>
      </c>
      <c r="C40" s="37">
        <v>0</v>
      </c>
      <c r="D40" s="33">
        <f t="shared" si="0"/>
        <v>0</v>
      </c>
      <c r="F40" s="38"/>
    </row>
    <row r="41" spans="1:6">
      <c r="A41" s="36" t="s">
        <v>38</v>
      </c>
      <c r="B41" s="23">
        <v>27</v>
      </c>
      <c r="C41" s="37">
        <v>90</v>
      </c>
      <c r="D41" s="33">
        <f t="shared" si="0"/>
        <v>0.00647435436299547</v>
      </c>
      <c r="F41" s="38"/>
    </row>
    <row r="42" ht="17" customHeight="1" spans="1:6">
      <c r="A42" s="36" t="s">
        <v>39</v>
      </c>
      <c r="B42" s="23">
        <v>28</v>
      </c>
      <c r="C42" s="37">
        <v>0</v>
      </c>
      <c r="D42" s="33">
        <f t="shared" si="0"/>
        <v>0</v>
      </c>
      <c r="F42" s="38"/>
    </row>
    <row r="43" spans="1:6">
      <c r="A43" s="36" t="s">
        <v>40</v>
      </c>
      <c r="B43" s="23">
        <v>29</v>
      </c>
      <c r="C43" s="37">
        <v>0</v>
      </c>
      <c r="D43" s="33">
        <f t="shared" si="0"/>
        <v>0</v>
      </c>
      <c r="F43" s="38"/>
    </row>
    <row r="44" spans="1:4">
      <c r="A44" s="40"/>
      <c r="B44" s="41"/>
      <c r="C44" s="42"/>
      <c r="D44" s="41"/>
    </row>
    <row r="45" spans="1:1">
      <c r="A45" s="30" t="s">
        <v>41</v>
      </c>
    </row>
    <row r="46" ht="49" customHeight="1" spans="1:4">
      <c r="A46" s="23" t="s">
        <v>1</v>
      </c>
      <c r="B46" s="23" t="s">
        <v>2</v>
      </c>
      <c r="C46" s="24" t="s">
        <v>42</v>
      </c>
      <c r="D46" s="23"/>
    </row>
    <row r="47" ht="37" customHeight="1" spans="1:4">
      <c r="A47" s="23"/>
      <c r="B47" s="23"/>
      <c r="C47" s="24" t="s">
        <v>3</v>
      </c>
      <c r="D47" s="23" t="s">
        <v>11</v>
      </c>
    </row>
    <row r="48" spans="1:4">
      <c r="A48" s="23" t="s">
        <v>6</v>
      </c>
      <c r="B48" s="23" t="s">
        <v>7</v>
      </c>
      <c r="C48" s="24">
        <v>8</v>
      </c>
      <c r="D48" s="23">
        <v>9</v>
      </c>
    </row>
    <row r="49" spans="1:4">
      <c r="A49" s="23" t="s">
        <v>43</v>
      </c>
      <c r="B49" s="23">
        <v>30</v>
      </c>
      <c r="C49" s="24">
        <f>C50+C63+C64+C65</f>
        <v>13901</v>
      </c>
      <c r="D49" s="33">
        <f>D50+D63+D64+D65</f>
        <v>1</v>
      </c>
    </row>
    <row r="50" spans="1:4">
      <c r="A50" s="36" t="s">
        <v>44</v>
      </c>
      <c r="B50" s="23">
        <v>31</v>
      </c>
      <c r="C50" s="24">
        <f>C51+C60+C61+C62</f>
        <v>13901</v>
      </c>
      <c r="D50" s="33">
        <f>IFERROR(C50/$C$11,0)</f>
        <v>1</v>
      </c>
    </row>
    <row r="51" spans="1:4">
      <c r="A51" s="36" t="s">
        <v>45</v>
      </c>
      <c r="B51" s="23">
        <v>32</v>
      </c>
      <c r="C51" s="24">
        <f>C52+C53+C54+C55+C56+C57+C58+C59</f>
        <v>9586</v>
      </c>
      <c r="D51" s="33">
        <f t="shared" ref="D51:D65" si="1">IFERROR(C51/$C$11,0)</f>
        <v>0.689590676929717</v>
      </c>
    </row>
    <row r="52" spans="1:7">
      <c r="A52" s="36" t="s">
        <v>46</v>
      </c>
      <c r="B52" s="23">
        <v>33</v>
      </c>
      <c r="C52" s="37">
        <v>0</v>
      </c>
      <c r="D52" s="33">
        <f t="shared" si="1"/>
        <v>0</v>
      </c>
      <c r="F52" s="38"/>
      <c r="G52" s="38"/>
    </row>
    <row r="53" spans="1:7">
      <c r="A53" s="36" t="s">
        <v>47</v>
      </c>
      <c r="B53" s="23">
        <v>34</v>
      </c>
      <c r="C53" s="37">
        <v>0</v>
      </c>
      <c r="D53" s="33">
        <f t="shared" si="1"/>
        <v>0</v>
      </c>
      <c r="F53" s="38"/>
      <c r="G53" s="38"/>
    </row>
    <row r="54" spans="1:7">
      <c r="A54" s="36" t="s">
        <v>48</v>
      </c>
      <c r="B54" s="23">
        <v>35</v>
      </c>
      <c r="C54" s="37">
        <v>36</v>
      </c>
      <c r="D54" s="33">
        <f t="shared" si="1"/>
        <v>0.00258974174519819</v>
      </c>
      <c r="F54" s="38"/>
      <c r="G54" s="38"/>
    </row>
    <row r="55" spans="1:7">
      <c r="A55" s="36" t="s">
        <v>49</v>
      </c>
      <c r="B55" s="23">
        <v>36</v>
      </c>
      <c r="C55" s="37">
        <v>18</v>
      </c>
      <c r="D55" s="33">
        <f t="shared" si="1"/>
        <v>0.00129487087259909</v>
      </c>
      <c r="F55" s="38"/>
      <c r="G55" s="38"/>
    </row>
    <row r="56" spans="1:7">
      <c r="A56" s="36" t="s">
        <v>50</v>
      </c>
      <c r="B56" s="23">
        <v>37</v>
      </c>
      <c r="C56" s="37">
        <v>6194</v>
      </c>
      <c r="D56" s="33">
        <f t="shared" si="1"/>
        <v>0.445579454715488</v>
      </c>
      <c r="F56" s="38"/>
      <c r="G56" s="38"/>
    </row>
    <row r="57" spans="1:7">
      <c r="A57" s="36" t="s">
        <v>51</v>
      </c>
      <c r="B57" s="23">
        <v>38</v>
      </c>
      <c r="C57" s="37">
        <v>1130</v>
      </c>
      <c r="D57" s="33">
        <f t="shared" si="1"/>
        <v>0.0812891158909431</v>
      </c>
      <c r="F57" s="38"/>
      <c r="G57" s="38"/>
    </row>
    <row r="58" spans="1:7">
      <c r="A58" s="36" t="s">
        <v>52</v>
      </c>
      <c r="B58" s="23">
        <v>39</v>
      </c>
      <c r="C58" s="37">
        <v>2158</v>
      </c>
      <c r="D58" s="33">
        <f t="shared" si="1"/>
        <v>0.155240630170491</v>
      </c>
      <c r="F58" s="38"/>
      <c r="G58" s="38"/>
    </row>
    <row r="59" spans="1:7">
      <c r="A59" s="36" t="s">
        <v>53</v>
      </c>
      <c r="B59" s="23">
        <v>40</v>
      </c>
      <c r="C59" s="37">
        <v>50</v>
      </c>
      <c r="D59" s="33">
        <f t="shared" si="1"/>
        <v>0.00359686353499748</v>
      </c>
      <c r="F59" s="38"/>
      <c r="G59" s="38"/>
    </row>
    <row r="60" spans="1:7">
      <c r="A60" s="36" t="s">
        <v>54</v>
      </c>
      <c r="B60" s="23">
        <v>41</v>
      </c>
      <c r="C60" s="37">
        <v>205</v>
      </c>
      <c r="D60" s="33">
        <f t="shared" si="1"/>
        <v>0.0147471404934897</v>
      </c>
      <c r="F60" s="38"/>
      <c r="G60" s="38"/>
    </row>
    <row r="61" spans="1:7">
      <c r="A61" s="36" t="s">
        <v>55</v>
      </c>
      <c r="B61" s="23">
        <v>42</v>
      </c>
      <c r="C61" s="37">
        <v>55</v>
      </c>
      <c r="D61" s="33">
        <f t="shared" si="1"/>
        <v>0.00395654988849723</v>
      </c>
      <c r="F61" s="38"/>
      <c r="G61" s="38"/>
    </row>
    <row r="62" spans="1:7">
      <c r="A62" s="36" t="s">
        <v>56</v>
      </c>
      <c r="B62" s="23">
        <v>43</v>
      </c>
      <c r="C62" s="37">
        <v>4055</v>
      </c>
      <c r="D62" s="33">
        <f t="shared" si="1"/>
        <v>0.291705632688296</v>
      </c>
      <c r="F62" s="43"/>
      <c r="G62" s="38"/>
    </row>
    <row r="63" spans="1:7">
      <c r="A63" s="36" t="s">
        <v>57</v>
      </c>
      <c r="B63" s="23">
        <v>44</v>
      </c>
      <c r="C63" s="37">
        <v>0</v>
      </c>
      <c r="D63" s="33">
        <f t="shared" si="1"/>
        <v>0</v>
      </c>
      <c r="F63" s="38"/>
      <c r="G63" s="38"/>
    </row>
    <row r="64" spans="1:7">
      <c r="A64" s="36" t="s">
        <v>58</v>
      </c>
      <c r="B64" s="23">
        <v>45</v>
      </c>
      <c r="C64" s="37">
        <v>0</v>
      </c>
      <c r="D64" s="33">
        <f t="shared" si="1"/>
        <v>0</v>
      </c>
      <c r="F64" s="38"/>
      <c r="G64" s="38"/>
    </row>
    <row r="65" spans="1:7">
      <c r="A65" s="36" t="s">
        <v>59</v>
      </c>
      <c r="B65" s="23">
        <v>46</v>
      </c>
      <c r="C65" s="37">
        <v>0</v>
      </c>
      <c r="D65" s="33">
        <f t="shared" si="1"/>
        <v>0</v>
      </c>
      <c r="F65" s="38"/>
      <c r="G65" s="38"/>
    </row>
    <row r="67" spans="1:1">
      <c r="A67" s="30" t="s">
        <v>60</v>
      </c>
    </row>
    <row r="68" ht="28" customHeight="1" spans="1:7">
      <c r="A68" s="24" t="s">
        <v>1</v>
      </c>
      <c r="B68" s="24" t="s">
        <v>2</v>
      </c>
      <c r="C68" s="24" t="s">
        <v>61</v>
      </c>
      <c r="D68" s="24"/>
      <c r="E68" s="24"/>
      <c r="F68" s="24"/>
      <c r="G68" s="24"/>
    </row>
    <row r="69" ht="36" customHeight="1" spans="1:9">
      <c r="A69" s="24"/>
      <c r="B69" s="24"/>
      <c r="C69" s="24" t="s">
        <v>3</v>
      </c>
      <c r="D69" s="24" t="s">
        <v>11</v>
      </c>
      <c r="E69" s="24" t="s">
        <v>4</v>
      </c>
      <c r="F69" s="24" t="s">
        <v>11</v>
      </c>
      <c r="G69" s="24" t="s">
        <v>5</v>
      </c>
      <c r="H69" s="44"/>
      <c r="I69" s="44"/>
    </row>
    <row r="70" spans="1:9">
      <c r="A70" s="24" t="s">
        <v>6</v>
      </c>
      <c r="B70" s="24" t="s">
        <v>7</v>
      </c>
      <c r="C70" s="24">
        <v>10</v>
      </c>
      <c r="D70" s="24">
        <v>11</v>
      </c>
      <c r="E70" s="24">
        <v>12</v>
      </c>
      <c r="F70" s="24">
        <v>13</v>
      </c>
      <c r="G70" s="24">
        <v>14</v>
      </c>
      <c r="H70" s="44"/>
      <c r="I70" s="44"/>
    </row>
    <row r="71" spans="1:9">
      <c r="A71" s="24" t="s">
        <v>12</v>
      </c>
      <c r="B71" s="24">
        <v>47</v>
      </c>
      <c r="C71" s="24">
        <f>SUM(C72:C78)</f>
        <v>13901</v>
      </c>
      <c r="D71" s="45">
        <f>SUM(D72:D78)</f>
        <v>1</v>
      </c>
      <c r="E71" s="24">
        <f>SUM(E72:E79)</f>
        <v>13407</v>
      </c>
      <c r="F71" s="45">
        <f>SUM(F72:F79)</f>
        <v>1</v>
      </c>
      <c r="G71" s="46">
        <f>IFERROR(C71/E71,0)</f>
        <v>1.03684642351011</v>
      </c>
      <c r="H71" s="44"/>
      <c r="I71" s="44"/>
    </row>
    <row r="72" spans="1:9">
      <c r="A72" s="47" t="s">
        <v>62</v>
      </c>
      <c r="B72" s="24">
        <v>48</v>
      </c>
      <c r="C72" s="37">
        <v>30</v>
      </c>
      <c r="D72" s="45">
        <f>IFERROR(C72/$C$11,0)</f>
        <v>0.00215811812099849</v>
      </c>
      <c r="E72" s="37">
        <v>37</v>
      </c>
      <c r="F72" s="45">
        <f>IFERROR(E72/$E$71,0)</f>
        <v>0.00275975236816588</v>
      </c>
      <c r="G72" s="46">
        <f>IFERROR(C72/(E72+$E$79*F72),0)</f>
        <v>0.810810810810811</v>
      </c>
      <c r="H72" s="44"/>
      <c r="I72" s="44"/>
    </row>
    <row r="73" spans="1:7">
      <c r="A73" s="47" t="s">
        <v>63</v>
      </c>
      <c r="B73" s="24">
        <v>49</v>
      </c>
      <c r="C73" s="37">
        <v>1249</v>
      </c>
      <c r="D73" s="45">
        <f t="shared" ref="D73:D78" si="2">IFERROR(C73/$C$11,0)</f>
        <v>0.0898496511042371</v>
      </c>
      <c r="E73" s="37">
        <v>1374</v>
      </c>
      <c r="F73" s="45">
        <f t="shared" ref="F73:F79" si="3">IFERROR(E73/$E$71,0)</f>
        <v>0.102483777131349</v>
      </c>
      <c r="G73" s="46">
        <f t="shared" ref="G73:G78" si="4">IFERROR(C73/(E73+$E$79*F73),0)</f>
        <v>0.909024745269287</v>
      </c>
    </row>
    <row r="74" spans="1:7">
      <c r="A74" s="47" t="s">
        <v>64</v>
      </c>
      <c r="B74" s="24">
        <v>50</v>
      </c>
      <c r="C74" s="37">
        <v>3439</v>
      </c>
      <c r="D74" s="45">
        <f t="shared" si="2"/>
        <v>0.247392273937127</v>
      </c>
      <c r="E74" s="37">
        <v>4164</v>
      </c>
      <c r="F74" s="45">
        <f t="shared" si="3"/>
        <v>0.310584023271425</v>
      </c>
      <c r="G74" s="46">
        <f t="shared" si="4"/>
        <v>0.825888568683958</v>
      </c>
    </row>
    <row r="75" spans="1:7">
      <c r="A75" s="47" t="s">
        <v>65</v>
      </c>
      <c r="B75" s="24">
        <v>51</v>
      </c>
      <c r="C75" s="37">
        <v>3293</v>
      </c>
      <c r="D75" s="45">
        <f t="shared" si="2"/>
        <v>0.236889432414934</v>
      </c>
      <c r="E75" s="37">
        <v>3111</v>
      </c>
      <c r="F75" s="45">
        <f t="shared" si="3"/>
        <v>0.232042962631461</v>
      </c>
      <c r="G75" s="46">
        <f t="shared" si="4"/>
        <v>1.05850208936033</v>
      </c>
    </row>
    <row r="76" spans="1:7">
      <c r="A76" s="47" t="s">
        <v>66</v>
      </c>
      <c r="B76" s="24">
        <v>52</v>
      </c>
      <c r="C76" s="37">
        <v>2</v>
      </c>
      <c r="D76" s="45">
        <f t="shared" si="2"/>
        <v>0.000143874541399899</v>
      </c>
      <c r="E76" s="37">
        <v>5</v>
      </c>
      <c r="F76" s="45">
        <f t="shared" si="3"/>
        <v>0.000372939509211606</v>
      </c>
      <c r="G76" s="46">
        <f t="shared" si="4"/>
        <v>0.4</v>
      </c>
    </row>
    <row r="77" spans="1:7">
      <c r="A77" s="47" t="s">
        <v>67</v>
      </c>
      <c r="B77" s="24">
        <v>53</v>
      </c>
      <c r="C77" s="37">
        <v>3154</v>
      </c>
      <c r="D77" s="45">
        <f t="shared" si="2"/>
        <v>0.226890151787641</v>
      </c>
      <c r="E77" s="37">
        <v>2700</v>
      </c>
      <c r="F77" s="45">
        <f t="shared" si="3"/>
        <v>0.201387334974267</v>
      </c>
      <c r="G77" s="46">
        <f t="shared" si="4"/>
        <v>1.16814814814815</v>
      </c>
    </row>
    <row r="78" spans="1:7">
      <c r="A78" s="47" t="s">
        <v>68</v>
      </c>
      <c r="B78" s="24">
        <v>54</v>
      </c>
      <c r="C78" s="37">
        <v>2734</v>
      </c>
      <c r="D78" s="45">
        <f t="shared" si="2"/>
        <v>0.196676498093662</v>
      </c>
      <c r="E78" s="37">
        <v>2016</v>
      </c>
      <c r="F78" s="45">
        <f t="shared" si="3"/>
        <v>0.150369210114119</v>
      </c>
      <c r="G78" s="46">
        <f t="shared" si="4"/>
        <v>1.35615079365079</v>
      </c>
    </row>
    <row r="79" spans="1:7">
      <c r="A79" s="47" t="s">
        <v>69</v>
      </c>
      <c r="B79" s="24">
        <v>55</v>
      </c>
      <c r="C79" s="24" t="s">
        <v>70</v>
      </c>
      <c r="D79" s="24" t="s">
        <v>70</v>
      </c>
      <c r="E79" s="37"/>
      <c r="F79" s="45">
        <f t="shared" si="3"/>
        <v>0</v>
      </c>
      <c r="G79" s="24" t="s">
        <v>70</v>
      </c>
    </row>
    <row r="81" spans="1:1">
      <c r="A81" s="30"/>
    </row>
    <row r="82" spans="1:1">
      <c r="A82" s="30"/>
    </row>
    <row r="83" spans="1:1">
      <c r="A83" s="30"/>
    </row>
    <row r="84" spans="1:1">
      <c r="A84" s="30"/>
    </row>
    <row r="85" spans="1:1">
      <c r="A85" s="30"/>
    </row>
    <row r="86" spans="1:1">
      <c r="A86" s="30"/>
    </row>
    <row r="87" ht="37" customHeight="1" spans="1:1">
      <c r="A87" s="30"/>
    </row>
    <row r="88" ht="21" customHeight="1" spans="1:1">
      <c r="A88" s="30" t="s">
        <v>71</v>
      </c>
    </row>
    <row r="89" ht="34" customHeight="1" spans="1:7">
      <c r="A89" s="24" t="s">
        <v>1</v>
      </c>
      <c r="B89" s="24" t="s">
        <v>2</v>
      </c>
      <c r="C89" s="24" t="s">
        <v>72</v>
      </c>
      <c r="D89" s="24" t="s">
        <v>73</v>
      </c>
      <c r="E89" s="24"/>
      <c r="F89" s="24"/>
      <c r="G89" s="24"/>
    </row>
    <row r="90" ht="24" customHeight="1" spans="1:7">
      <c r="A90" s="24"/>
      <c r="B90" s="24"/>
      <c r="C90" s="24"/>
      <c r="D90" s="24" t="s">
        <v>3</v>
      </c>
      <c r="E90" s="24" t="s">
        <v>4</v>
      </c>
      <c r="F90" s="24" t="s">
        <v>74</v>
      </c>
      <c r="G90" s="24" t="s">
        <v>5</v>
      </c>
    </row>
    <row r="91" spans="1:7">
      <c r="A91" s="24" t="s">
        <v>6</v>
      </c>
      <c r="B91" s="24" t="s">
        <v>7</v>
      </c>
      <c r="C91" s="24">
        <v>15</v>
      </c>
      <c r="D91" s="24">
        <v>16</v>
      </c>
      <c r="E91" s="24">
        <v>17</v>
      </c>
      <c r="F91" s="24">
        <v>18</v>
      </c>
      <c r="G91" s="24">
        <v>19</v>
      </c>
    </row>
    <row r="92" spans="1:7">
      <c r="A92" s="37" t="s">
        <v>75</v>
      </c>
      <c r="B92" s="24">
        <v>56</v>
      </c>
      <c r="C92" s="37">
        <v>6279800</v>
      </c>
      <c r="D92" s="37">
        <v>3878</v>
      </c>
      <c r="E92" s="37">
        <v>1292</v>
      </c>
      <c r="F92" s="24">
        <f>D92-E92</f>
        <v>2586</v>
      </c>
      <c r="G92" s="46">
        <f>IFERROR(D92/E92,0)</f>
        <v>3.0015479876161</v>
      </c>
    </row>
    <row r="93" spans="1:7">
      <c r="A93" s="37" t="s">
        <v>76</v>
      </c>
      <c r="B93" s="24">
        <v>57</v>
      </c>
      <c r="C93" s="37">
        <v>4010299</v>
      </c>
      <c r="D93" s="37">
        <v>860</v>
      </c>
      <c r="E93" s="37">
        <v>430</v>
      </c>
      <c r="F93" s="24">
        <f t="shared" ref="F93:F101" si="5">D93-E93</f>
        <v>430</v>
      </c>
      <c r="G93" s="46">
        <f t="shared" ref="G93:G101" si="6">IFERROR(D93/E93,0)</f>
        <v>2</v>
      </c>
    </row>
    <row r="94" spans="1:7">
      <c r="A94" s="37" t="s">
        <v>77</v>
      </c>
      <c r="B94" s="24">
        <v>58</v>
      </c>
      <c r="C94" s="37">
        <v>4010100</v>
      </c>
      <c r="D94" s="37">
        <v>108</v>
      </c>
      <c r="E94" s="37">
        <v>54</v>
      </c>
      <c r="F94" s="24">
        <f t="shared" si="5"/>
        <v>54</v>
      </c>
      <c r="G94" s="46">
        <f t="shared" si="6"/>
        <v>2</v>
      </c>
    </row>
    <row r="95" spans="1:7">
      <c r="A95" s="37" t="s">
        <v>78</v>
      </c>
      <c r="B95" s="24">
        <v>59</v>
      </c>
      <c r="C95" s="37">
        <v>6262100</v>
      </c>
      <c r="D95" s="37">
        <v>85</v>
      </c>
      <c r="E95" s="37">
        <v>47</v>
      </c>
      <c r="F95" s="24">
        <f t="shared" si="5"/>
        <v>38</v>
      </c>
      <c r="G95" s="46">
        <f t="shared" si="6"/>
        <v>1.80851063829787</v>
      </c>
    </row>
    <row r="96" spans="1:7">
      <c r="A96" s="37" t="s">
        <v>79</v>
      </c>
      <c r="B96" s="24">
        <v>60</v>
      </c>
      <c r="C96" s="37">
        <v>4020199</v>
      </c>
      <c r="D96" s="37">
        <v>79</v>
      </c>
      <c r="E96" s="37">
        <v>42</v>
      </c>
      <c r="F96" s="24">
        <f t="shared" si="5"/>
        <v>37</v>
      </c>
      <c r="G96" s="46">
        <f t="shared" si="6"/>
        <v>1.88095238095238</v>
      </c>
    </row>
    <row r="97" spans="1:7">
      <c r="A97" s="37"/>
      <c r="B97" s="24">
        <v>61</v>
      </c>
      <c r="C97" s="37"/>
      <c r="D97" s="37"/>
      <c r="E97" s="37"/>
      <c r="F97" s="24">
        <f t="shared" si="5"/>
        <v>0</v>
      </c>
      <c r="G97" s="46">
        <f t="shared" si="6"/>
        <v>0</v>
      </c>
    </row>
    <row r="98" spans="1:7">
      <c r="A98" s="37"/>
      <c r="B98" s="24">
        <v>62</v>
      </c>
      <c r="C98" s="37"/>
      <c r="D98" s="37"/>
      <c r="E98" s="37"/>
      <c r="F98" s="24">
        <f t="shared" si="5"/>
        <v>0</v>
      </c>
      <c r="G98" s="46">
        <f t="shared" si="6"/>
        <v>0</v>
      </c>
    </row>
    <row r="99" spans="1:7">
      <c r="A99" s="37"/>
      <c r="B99" s="24">
        <v>63</v>
      </c>
      <c r="C99" s="37"/>
      <c r="D99" s="37"/>
      <c r="E99" s="37"/>
      <c r="F99" s="24">
        <f t="shared" si="5"/>
        <v>0</v>
      </c>
      <c r="G99" s="46">
        <f t="shared" si="6"/>
        <v>0</v>
      </c>
    </row>
    <row r="100" spans="1:7">
      <c r="A100" s="37"/>
      <c r="B100" s="24">
        <v>64</v>
      </c>
      <c r="C100" s="37"/>
      <c r="D100" s="37"/>
      <c r="E100" s="37"/>
      <c r="F100" s="24">
        <f t="shared" ref="F100:F111" si="7">D100-E100</f>
        <v>0</v>
      </c>
      <c r="G100" s="46">
        <f t="shared" ref="G100:G111" si="8">IFERROR(D100/E100,0)</f>
        <v>0</v>
      </c>
    </row>
    <row r="101" spans="1:7">
      <c r="A101" s="37"/>
      <c r="B101" s="24">
        <v>65</v>
      </c>
      <c r="C101" s="37"/>
      <c r="D101" s="37"/>
      <c r="E101" s="37"/>
      <c r="F101" s="24">
        <f t="shared" si="7"/>
        <v>0</v>
      </c>
      <c r="G101" s="46">
        <f t="shared" si="8"/>
        <v>0</v>
      </c>
    </row>
    <row r="102" spans="1:7">
      <c r="A102" s="37"/>
      <c r="B102" s="24">
        <v>66</v>
      </c>
      <c r="C102" s="37"/>
      <c r="D102" s="37"/>
      <c r="E102" s="37"/>
      <c r="F102" s="24">
        <f t="shared" si="7"/>
        <v>0</v>
      </c>
      <c r="G102" s="46">
        <f t="shared" si="8"/>
        <v>0</v>
      </c>
    </row>
    <row r="103" spans="1:7">
      <c r="A103" s="37"/>
      <c r="B103" s="24">
        <v>67</v>
      </c>
      <c r="C103" s="37"/>
      <c r="D103" s="37"/>
      <c r="E103" s="37"/>
      <c r="F103" s="24">
        <f t="shared" si="7"/>
        <v>0</v>
      </c>
      <c r="G103" s="46">
        <f t="shared" si="8"/>
        <v>0</v>
      </c>
    </row>
    <row r="104" spans="1:7">
      <c r="A104" s="37"/>
      <c r="B104" s="24">
        <v>68</v>
      </c>
      <c r="C104" s="37"/>
      <c r="D104" s="37"/>
      <c r="E104" s="37"/>
      <c r="F104" s="24">
        <f t="shared" si="7"/>
        <v>0</v>
      </c>
      <c r="G104" s="46">
        <f t="shared" si="8"/>
        <v>0</v>
      </c>
    </row>
    <row r="105" spans="1:7">
      <c r="A105" s="37"/>
      <c r="B105" s="24">
        <v>69</v>
      </c>
      <c r="C105" s="37"/>
      <c r="D105" s="37"/>
      <c r="E105" s="37"/>
      <c r="F105" s="24">
        <f t="shared" si="7"/>
        <v>0</v>
      </c>
      <c r="G105" s="46">
        <f t="shared" si="8"/>
        <v>0</v>
      </c>
    </row>
    <row r="106" spans="1:7">
      <c r="A106" s="37"/>
      <c r="B106" s="24">
        <v>70</v>
      </c>
      <c r="C106" s="37"/>
      <c r="D106" s="37"/>
      <c r="E106" s="37"/>
      <c r="F106" s="24">
        <f t="shared" si="7"/>
        <v>0</v>
      </c>
      <c r="G106" s="46">
        <f t="shared" si="8"/>
        <v>0</v>
      </c>
    </row>
    <row r="107" spans="1:7">
      <c r="A107" s="37"/>
      <c r="B107" s="24">
        <v>71</v>
      </c>
      <c r="C107" s="37"/>
      <c r="D107" s="37"/>
      <c r="E107" s="37"/>
      <c r="F107" s="24">
        <f t="shared" si="7"/>
        <v>0</v>
      </c>
      <c r="G107" s="46">
        <f t="shared" si="8"/>
        <v>0</v>
      </c>
    </row>
    <row r="108" spans="1:7">
      <c r="A108" s="37"/>
      <c r="B108" s="24">
        <v>72</v>
      </c>
      <c r="C108" s="37"/>
      <c r="D108" s="37"/>
      <c r="E108" s="37"/>
      <c r="F108" s="24">
        <f t="shared" si="7"/>
        <v>0</v>
      </c>
      <c r="G108" s="46">
        <f t="shared" si="8"/>
        <v>0</v>
      </c>
    </row>
    <row r="109" spans="1:7">
      <c r="A109" s="37"/>
      <c r="B109" s="24">
        <v>73</v>
      </c>
      <c r="C109" s="37"/>
      <c r="D109" s="37"/>
      <c r="E109" s="37"/>
      <c r="F109" s="24">
        <f t="shared" si="7"/>
        <v>0</v>
      </c>
      <c r="G109" s="46">
        <f t="shared" si="8"/>
        <v>0</v>
      </c>
    </row>
    <row r="110" spans="1:7">
      <c r="A110" s="37"/>
      <c r="B110" s="24">
        <v>74</v>
      </c>
      <c r="C110" s="37"/>
      <c r="D110" s="37"/>
      <c r="E110" s="37"/>
      <c r="F110" s="24">
        <f t="shared" si="7"/>
        <v>0</v>
      </c>
      <c r="G110" s="46">
        <f t="shared" si="8"/>
        <v>0</v>
      </c>
    </row>
    <row r="111" spans="1:7">
      <c r="A111" s="37"/>
      <c r="B111" s="24">
        <v>75</v>
      </c>
      <c r="C111" s="37"/>
      <c r="D111" s="37"/>
      <c r="E111" s="37"/>
      <c r="F111" s="24">
        <f t="shared" si="7"/>
        <v>0</v>
      </c>
      <c r="G111" s="48">
        <f t="shared" si="8"/>
        <v>0</v>
      </c>
    </row>
    <row r="113" spans="1:1">
      <c r="A113" s="30" t="s">
        <v>80</v>
      </c>
    </row>
    <row r="114" ht="30" customHeight="1" spans="1:7">
      <c r="A114" s="24" t="s">
        <v>1</v>
      </c>
      <c r="B114" s="24" t="s">
        <v>2</v>
      </c>
      <c r="C114" s="24" t="s">
        <v>72</v>
      </c>
      <c r="D114" s="24" t="s">
        <v>81</v>
      </c>
      <c r="E114" s="24"/>
      <c r="F114" s="24"/>
      <c r="G114" s="24"/>
    </row>
    <row r="115" ht="27" spans="1:7">
      <c r="A115" s="24"/>
      <c r="B115" s="24"/>
      <c r="C115" s="24"/>
      <c r="D115" s="24" t="s">
        <v>3</v>
      </c>
      <c r="E115" s="24" t="s">
        <v>4</v>
      </c>
      <c r="F115" s="24" t="s">
        <v>74</v>
      </c>
      <c r="G115" s="24" t="s">
        <v>5</v>
      </c>
    </row>
    <row r="116" spans="1:7">
      <c r="A116" s="24" t="s">
        <v>6</v>
      </c>
      <c r="B116" s="24" t="s">
        <v>7</v>
      </c>
      <c r="C116" s="24">
        <v>20</v>
      </c>
      <c r="D116" s="24">
        <v>21</v>
      </c>
      <c r="E116" s="24">
        <v>22</v>
      </c>
      <c r="F116" s="24">
        <v>23</v>
      </c>
      <c r="G116" s="24">
        <v>24</v>
      </c>
    </row>
    <row r="117" spans="1:7">
      <c r="A117" s="37" t="s">
        <v>82</v>
      </c>
      <c r="B117" s="24">
        <v>76</v>
      </c>
      <c r="C117" s="49">
        <v>3010200</v>
      </c>
      <c r="D117" s="49">
        <v>491</v>
      </c>
      <c r="E117" s="49">
        <v>982</v>
      </c>
      <c r="F117" s="31">
        <f>D117-E117</f>
        <v>-491</v>
      </c>
      <c r="G117" s="46">
        <f>IFERROR(D117/E117,0)</f>
        <v>0.5</v>
      </c>
    </row>
    <row r="118" spans="1:7">
      <c r="A118" s="37" t="s">
        <v>83</v>
      </c>
      <c r="B118" s="24">
        <v>77</v>
      </c>
      <c r="C118" s="49">
        <v>2060300</v>
      </c>
      <c r="D118" s="49">
        <v>623</v>
      </c>
      <c r="E118" s="49">
        <v>1247</v>
      </c>
      <c r="F118" s="31">
        <f t="shared" ref="F118:F126" si="9">D118-E118</f>
        <v>-624</v>
      </c>
      <c r="G118" s="46">
        <f t="shared" ref="G118:G126" si="10">IFERROR(D118/E118,0)</f>
        <v>0.499599037690457</v>
      </c>
    </row>
    <row r="119" spans="1:7">
      <c r="A119" s="37" t="s">
        <v>84</v>
      </c>
      <c r="B119" s="24">
        <v>78</v>
      </c>
      <c r="C119" s="49">
        <v>6240100</v>
      </c>
      <c r="D119" s="49">
        <v>157</v>
      </c>
      <c r="E119" s="49">
        <v>315</v>
      </c>
      <c r="F119" s="31">
        <f t="shared" si="9"/>
        <v>-158</v>
      </c>
      <c r="G119" s="46">
        <f t="shared" si="10"/>
        <v>0.498412698412698</v>
      </c>
    </row>
    <row r="120" spans="1:7">
      <c r="A120" s="37" t="s">
        <v>85</v>
      </c>
      <c r="B120" s="24">
        <v>79</v>
      </c>
      <c r="C120" s="49">
        <v>3010199</v>
      </c>
      <c r="D120" s="49">
        <v>132</v>
      </c>
      <c r="E120" s="49">
        <v>167</v>
      </c>
      <c r="F120" s="31">
        <f t="shared" si="9"/>
        <v>-35</v>
      </c>
      <c r="G120" s="46">
        <f t="shared" si="10"/>
        <v>0.790419161676647</v>
      </c>
    </row>
    <row r="121" spans="1:7">
      <c r="A121" s="37" t="s">
        <v>86</v>
      </c>
      <c r="B121" s="24">
        <v>80</v>
      </c>
      <c r="C121" s="49">
        <v>6240100</v>
      </c>
      <c r="D121" s="49">
        <v>102</v>
      </c>
      <c r="E121" s="49">
        <v>136</v>
      </c>
      <c r="F121" s="31">
        <f t="shared" si="9"/>
        <v>-34</v>
      </c>
      <c r="G121" s="46">
        <f t="shared" si="10"/>
        <v>0.75</v>
      </c>
    </row>
    <row r="122" spans="1:7">
      <c r="A122" s="37"/>
      <c r="B122" s="24">
        <v>81</v>
      </c>
      <c r="C122" s="49"/>
      <c r="D122" s="49"/>
      <c r="E122" s="49"/>
      <c r="F122" s="31">
        <f t="shared" si="9"/>
        <v>0</v>
      </c>
      <c r="G122" s="46">
        <f t="shared" si="10"/>
        <v>0</v>
      </c>
    </row>
    <row r="123" spans="1:7">
      <c r="A123" s="37"/>
      <c r="B123" s="24">
        <v>82</v>
      </c>
      <c r="C123" s="49"/>
      <c r="D123" s="49"/>
      <c r="E123" s="49"/>
      <c r="F123" s="31">
        <f t="shared" si="9"/>
        <v>0</v>
      </c>
      <c r="G123" s="46">
        <f t="shared" si="10"/>
        <v>0</v>
      </c>
    </row>
    <row r="124" spans="1:7">
      <c r="A124" s="37"/>
      <c r="B124" s="24">
        <v>83</v>
      </c>
      <c r="C124" s="49"/>
      <c r="D124" s="49"/>
      <c r="E124" s="49"/>
      <c r="F124" s="31">
        <f t="shared" si="9"/>
        <v>0</v>
      </c>
      <c r="G124" s="46">
        <f t="shared" si="10"/>
        <v>0</v>
      </c>
    </row>
    <row r="125" spans="1:7">
      <c r="A125" s="37"/>
      <c r="B125" s="24">
        <v>84</v>
      </c>
      <c r="C125" s="49"/>
      <c r="D125" s="49"/>
      <c r="E125" s="49"/>
      <c r="F125" s="31">
        <f t="shared" si="9"/>
        <v>0</v>
      </c>
      <c r="G125" s="46">
        <f t="shared" si="10"/>
        <v>0</v>
      </c>
    </row>
    <row r="126" spans="1:7">
      <c r="A126" s="37"/>
      <c r="B126" s="24">
        <v>85</v>
      </c>
      <c r="C126" s="49"/>
      <c r="D126" s="49"/>
      <c r="E126" s="49"/>
      <c r="F126" s="31">
        <f t="shared" ref="F126:F136" si="11">D126-E126</f>
        <v>0</v>
      </c>
      <c r="G126" s="46">
        <f t="shared" ref="G126:G136" si="12">IFERROR(D126/E126,0)</f>
        <v>0</v>
      </c>
    </row>
    <row r="127" spans="1:7">
      <c r="A127" s="37"/>
      <c r="B127" s="24">
        <v>86</v>
      </c>
      <c r="C127" s="49"/>
      <c r="D127" s="49"/>
      <c r="E127" s="49"/>
      <c r="F127" s="31">
        <f t="shared" si="11"/>
        <v>0</v>
      </c>
      <c r="G127" s="46">
        <f t="shared" si="12"/>
        <v>0</v>
      </c>
    </row>
    <row r="128" spans="1:7">
      <c r="A128" s="37"/>
      <c r="B128" s="24">
        <v>87</v>
      </c>
      <c r="C128" s="49"/>
      <c r="D128" s="49"/>
      <c r="E128" s="49"/>
      <c r="F128" s="31">
        <f t="shared" si="11"/>
        <v>0</v>
      </c>
      <c r="G128" s="46">
        <f t="shared" si="12"/>
        <v>0</v>
      </c>
    </row>
    <row r="129" spans="1:7">
      <c r="A129" s="37"/>
      <c r="B129" s="24">
        <v>88</v>
      </c>
      <c r="C129" s="49"/>
      <c r="D129" s="49"/>
      <c r="E129" s="49"/>
      <c r="F129" s="31">
        <f t="shared" si="11"/>
        <v>0</v>
      </c>
      <c r="G129" s="46">
        <f t="shared" si="12"/>
        <v>0</v>
      </c>
    </row>
    <row r="130" spans="1:7">
      <c r="A130" s="37"/>
      <c r="B130" s="24">
        <v>89</v>
      </c>
      <c r="C130" s="49"/>
      <c r="D130" s="49"/>
      <c r="E130" s="49"/>
      <c r="F130" s="31">
        <f t="shared" si="11"/>
        <v>0</v>
      </c>
      <c r="G130" s="46">
        <f t="shared" si="12"/>
        <v>0</v>
      </c>
    </row>
    <row r="131" ht="13" customHeight="1" spans="1:7">
      <c r="A131" s="37"/>
      <c r="B131" s="24">
        <v>90</v>
      </c>
      <c r="C131" s="49"/>
      <c r="D131" s="49"/>
      <c r="E131" s="49"/>
      <c r="F131" s="31">
        <f t="shared" si="11"/>
        <v>0</v>
      </c>
      <c r="G131" s="46">
        <f t="shared" si="12"/>
        <v>0</v>
      </c>
    </row>
    <row r="132" spans="1:7">
      <c r="A132" s="37"/>
      <c r="B132" s="24">
        <v>91</v>
      </c>
      <c r="C132" s="49"/>
      <c r="D132" s="49"/>
      <c r="E132" s="49"/>
      <c r="F132" s="31">
        <f t="shared" si="11"/>
        <v>0</v>
      </c>
      <c r="G132" s="46">
        <f t="shared" si="12"/>
        <v>0</v>
      </c>
    </row>
    <row r="133" spans="1:7">
      <c r="A133" s="37"/>
      <c r="B133" s="24">
        <v>92</v>
      </c>
      <c r="C133" s="49"/>
      <c r="D133" s="49"/>
      <c r="E133" s="49"/>
      <c r="F133" s="31">
        <f t="shared" si="11"/>
        <v>0</v>
      </c>
      <c r="G133" s="46">
        <f t="shared" si="12"/>
        <v>0</v>
      </c>
    </row>
    <row r="134" ht="12" customHeight="1" spans="1:7">
      <c r="A134" s="37"/>
      <c r="B134" s="24">
        <v>93</v>
      </c>
      <c r="C134" s="49"/>
      <c r="D134" s="49"/>
      <c r="E134" s="49"/>
      <c r="F134" s="31">
        <f t="shared" si="11"/>
        <v>0</v>
      </c>
      <c r="G134" s="46">
        <f t="shared" si="12"/>
        <v>0</v>
      </c>
    </row>
    <row r="135" spans="1:7">
      <c r="A135" s="37"/>
      <c r="B135" s="24">
        <v>94</v>
      </c>
      <c r="C135" s="49"/>
      <c r="D135" s="49"/>
      <c r="E135" s="49"/>
      <c r="F135" s="31">
        <f t="shared" si="11"/>
        <v>0</v>
      </c>
      <c r="G135" s="46">
        <f t="shared" si="12"/>
        <v>0</v>
      </c>
    </row>
    <row r="136" spans="1:7">
      <c r="A136" s="37"/>
      <c r="B136" s="24">
        <v>95</v>
      </c>
      <c r="C136" s="49"/>
      <c r="D136" s="49"/>
      <c r="E136" s="49"/>
      <c r="F136" s="24">
        <f t="shared" si="11"/>
        <v>0</v>
      </c>
      <c r="G136" s="48">
        <f t="shared" si="12"/>
        <v>0</v>
      </c>
    </row>
    <row r="138" spans="1:1">
      <c r="A138" s="30"/>
    </row>
    <row r="139" spans="1:1">
      <c r="A139" s="30"/>
    </row>
    <row r="140" spans="1:1">
      <c r="A140" s="30"/>
    </row>
    <row r="141" spans="1:1">
      <c r="A141" s="30"/>
    </row>
    <row r="142" spans="1:1">
      <c r="A142" s="30"/>
    </row>
    <row r="143" spans="1:1">
      <c r="A143" s="30"/>
    </row>
    <row r="144" spans="1:1">
      <c r="A144" s="30"/>
    </row>
    <row r="145" ht="19" customHeight="1" spans="1:1">
      <c r="A145" s="30"/>
    </row>
    <row r="146" ht="23" customHeight="1" spans="1:1">
      <c r="A146" s="30" t="s">
        <v>87</v>
      </c>
    </row>
    <row r="147" ht="34" customHeight="1" spans="1:4">
      <c r="A147" s="23" t="s">
        <v>1</v>
      </c>
      <c r="B147" s="23" t="s">
        <v>2</v>
      </c>
      <c r="C147" s="24" t="s">
        <v>88</v>
      </c>
      <c r="D147" s="23"/>
    </row>
    <row r="148" ht="27" spans="1:4">
      <c r="A148" s="23"/>
      <c r="B148" s="23"/>
      <c r="C148" s="24" t="s">
        <v>4</v>
      </c>
      <c r="D148" s="23" t="s">
        <v>11</v>
      </c>
    </row>
    <row r="149" spans="1:4">
      <c r="A149" s="23" t="s">
        <v>6</v>
      </c>
      <c r="B149" s="23" t="s">
        <v>7</v>
      </c>
      <c r="C149" s="24">
        <v>25</v>
      </c>
      <c r="D149" s="23">
        <v>26</v>
      </c>
    </row>
    <row r="150" spans="1:4">
      <c r="A150" s="23" t="s">
        <v>12</v>
      </c>
      <c r="B150" s="23">
        <v>96</v>
      </c>
      <c r="C150" s="24">
        <f>SUM(C151:C158)-C152</f>
        <v>13407</v>
      </c>
      <c r="D150" s="50">
        <f>SUM(D151:D158)-D152</f>
        <v>1</v>
      </c>
    </row>
    <row r="151" spans="1:4">
      <c r="A151" s="36" t="s">
        <v>89</v>
      </c>
      <c r="B151" s="23">
        <v>97</v>
      </c>
      <c r="C151" s="37">
        <v>2131</v>
      </c>
      <c r="D151" s="33">
        <f t="shared" ref="D151:D158" si="13">IFERROR(C151/$C$150,0)</f>
        <v>0.158946818825986</v>
      </c>
    </row>
    <row r="152" spans="1:6">
      <c r="A152" s="36" t="s">
        <v>90</v>
      </c>
      <c r="B152" s="23">
        <v>98</v>
      </c>
      <c r="C152" s="37">
        <v>1133</v>
      </c>
      <c r="D152" s="33">
        <f t="shared" si="13"/>
        <v>0.0845080927873499</v>
      </c>
      <c r="F152" s="51"/>
    </row>
    <row r="153" spans="1:4">
      <c r="A153" s="36" t="s">
        <v>91</v>
      </c>
      <c r="B153" s="23">
        <v>99</v>
      </c>
      <c r="C153" s="37">
        <v>1208</v>
      </c>
      <c r="D153" s="33">
        <f t="shared" si="13"/>
        <v>0.090102185425524</v>
      </c>
    </row>
    <row r="154" spans="1:4">
      <c r="A154" s="36" t="s">
        <v>92</v>
      </c>
      <c r="B154" s="23">
        <v>100</v>
      </c>
      <c r="C154" s="37">
        <v>1626</v>
      </c>
      <c r="D154" s="33">
        <f t="shared" si="13"/>
        <v>0.121279928395614</v>
      </c>
    </row>
    <row r="155" spans="1:4">
      <c r="A155" s="36" t="s">
        <v>93</v>
      </c>
      <c r="B155" s="23">
        <v>101</v>
      </c>
      <c r="C155" s="37">
        <v>139</v>
      </c>
      <c r="D155" s="33">
        <f t="shared" si="13"/>
        <v>0.0103677183560826</v>
      </c>
    </row>
    <row r="156" spans="1:4">
      <c r="A156" s="36" t="s">
        <v>94</v>
      </c>
      <c r="B156" s="23">
        <v>102</v>
      </c>
      <c r="C156" s="37">
        <v>1890</v>
      </c>
      <c r="D156" s="33">
        <f t="shared" si="13"/>
        <v>0.140971134481987</v>
      </c>
    </row>
    <row r="157" spans="1:4">
      <c r="A157" s="36" t="s">
        <v>95</v>
      </c>
      <c r="B157" s="23">
        <v>103</v>
      </c>
      <c r="C157" s="37">
        <v>6384</v>
      </c>
      <c r="D157" s="33">
        <f t="shared" si="13"/>
        <v>0.476169165361378</v>
      </c>
    </row>
    <row r="158" spans="1:4">
      <c r="A158" s="36" t="s">
        <v>96</v>
      </c>
      <c r="B158" s="23">
        <v>104</v>
      </c>
      <c r="C158" s="37">
        <v>29</v>
      </c>
      <c r="D158" s="33">
        <f t="shared" si="13"/>
        <v>0.00216304915342731</v>
      </c>
    </row>
    <row r="160" spans="1:1">
      <c r="A160" s="30" t="s">
        <v>97</v>
      </c>
    </row>
    <row r="161" ht="28" customHeight="1" spans="1:7">
      <c r="A161" s="24" t="s">
        <v>1</v>
      </c>
      <c r="B161" s="24" t="s">
        <v>2</v>
      </c>
      <c r="C161" s="24" t="s">
        <v>98</v>
      </c>
      <c r="D161" s="24"/>
      <c r="E161" s="24"/>
      <c r="F161" s="24"/>
      <c r="G161" s="24"/>
    </row>
    <row r="162" ht="30" customHeight="1" spans="1:7">
      <c r="A162" s="24"/>
      <c r="B162" s="24"/>
      <c r="C162" s="24" t="s">
        <v>3</v>
      </c>
      <c r="D162" s="24" t="s">
        <v>11</v>
      </c>
      <c r="E162" s="24" t="s">
        <v>4</v>
      </c>
      <c r="F162" s="24" t="s">
        <v>11</v>
      </c>
      <c r="G162" s="24" t="s">
        <v>5</v>
      </c>
    </row>
    <row r="163" spans="1:7">
      <c r="A163" s="24" t="s">
        <v>6</v>
      </c>
      <c r="B163" s="24" t="s">
        <v>7</v>
      </c>
      <c r="C163" s="24">
        <v>27</v>
      </c>
      <c r="D163" s="24">
        <v>28</v>
      </c>
      <c r="E163" s="24">
        <v>29</v>
      </c>
      <c r="F163" s="24">
        <v>30</v>
      </c>
      <c r="G163" s="24">
        <v>31</v>
      </c>
    </row>
    <row r="164" spans="1:7">
      <c r="A164" s="24" t="s">
        <v>12</v>
      </c>
      <c r="B164" s="24">
        <v>105</v>
      </c>
      <c r="C164" s="24" t="s">
        <v>99</v>
      </c>
      <c r="D164" s="24" t="s">
        <v>99</v>
      </c>
      <c r="E164" s="24">
        <f>SUM(E165:E166)</f>
        <v>13407</v>
      </c>
      <c r="F164" s="50">
        <f>SUM(F165:F166)</f>
        <v>1</v>
      </c>
      <c r="G164" s="24" t="s">
        <v>99</v>
      </c>
    </row>
    <row r="165" spans="1:7">
      <c r="A165" s="47" t="s">
        <v>100</v>
      </c>
      <c r="B165" s="24">
        <v>106</v>
      </c>
      <c r="C165" s="24" t="s">
        <v>99</v>
      </c>
      <c r="D165" s="24" t="s">
        <v>99</v>
      </c>
      <c r="E165" s="37">
        <v>7708</v>
      </c>
      <c r="F165" s="45">
        <f>IFERROR(E165/$E$164,0)</f>
        <v>0.574923547400612</v>
      </c>
      <c r="G165" s="24" t="s">
        <v>99</v>
      </c>
    </row>
    <row r="166" spans="1:7">
      <c r="A166" s="47" t="s">
        <v>101</v>
      </c>
      <c r="B166" s="24">
        <v>107</v>
      </c>
      <c r="C166" s="24" t="s">
        <v>99</v>
      </c>
      <c r="D166" s="24" t="s">
        <v>99</v>
      </c>
      <c r="E166" s="37">
        <v>5699</v>
      </c>
      <c r="F166" s="45">
        <f>IFERROR(E166/$E$164,0)</f>
        <v>0.425076452599388</v>
      </c>
      <c r="G166" s="24" t="s">
        <v>99</v>
      </c>
    </row>
    <row r="167" spans="1:7">
      <c r="A167" s="47" t="s">
        <v>69</v>
      </c>
      <c r="B167" s="24">
        <v>108</v>
      </c>
      <c r="C167" s="24" t="s">
        <v>99</v>
      </c>
      <c r="D167" s="24" t="s">
        <v>99</v>
      </c>
      <c r="E167" s="24" t="s">
        <v>99</v>
      </c>
      <c r="F167" s="24" t="s">
        <v>99</v>
      </c>
      <c r="G167" s="24" t="s">
        <v>99</v>
      </c>
    </row>
    <row r="169" spans="1:1">
      <c r="A169" s="30" t="s">
        <v>102</v>
      </c>
    </row>
    <row r="170" ht="30" customHeight="1" spans="1:7">
      <c r="A170" s="24" t="s">
        <v>1</v>
      </c>
      <c r="B170" s="24" t="s">
        <v>2</v>
      </c>
      <c r="C170" s="24" t="s">
        <v>103</v>
      </c>
      <c r="D170" s="24"/>
      <c r="E170" s="24"/>
      <c r="F170" s="24"/>
      <c r="G170" s="24"/>
    </row>
    <row r="171" ht="36" customHeight="1" spans="1:7">
      <c r="A171" s="24"/>
      <c r="B171" s="24"/>
      <c r="C171" s="24" t="s">
        <v>3</v>
      </c>
      <c r="D171" s="24" t="s">
        <v>104</v>
      </c>
      <c r="E171" s="24" t="s">
        <v>4</v>
      </c>
      <c r="F171" s="24" t="s">
        <v>105</v>
      </c>
      <c r="G171" s="24" t="s">
        <v>5</v>
      </c>
    </row>
    <row r="172" spans="1:7">
      <c r="A172" s="24" t="s">
        <v>6</v>
      </c>
      <c r="B172" s="24" t="s">
        <v>7</v>
      </c>
      <c r="C172" s="24">
        <v>32</v>
      </c>
      <c r="D172" s="24">
        <v>33</v>
      </c>
      <c r="E172" s="24">
        <v>34</v>
      </c>
      <c r="F172" s="24">
        <v>35</v>
      </c>
      <c r="G172" s="24">
        <v>36</v>
      </c>
    </row>
    <row r="173" spans="1:7">
      <c r="A173" s="24" t="s">
        <v>12</v>
      </c>
      <c r="B173" s="24">
        <v>109</v>
      </c>
      <c r="C173" s="24">
        <f>SUM(C174:C178)</f>
        <v>13901</v>
      </c>
      <c r="D173" s="50">
        <f>SUM(D174:D178)</f>
        <v>1</v>
      </c>
      <c r="E173" s="24">
        <f>SUM(E174:E177)</f>
        <v>13407</v>
      </c>
      <c r="F173" s="50">
        <f>SUM(F174:F177)</f>
        <v>1</v>
      </c>
      <c r="G173" s="46">
        <f>IF(E173=0,0,C173/E173)</f>
        <v>1.03684642351011</v>
      </c>
    </row>
    <row r="174" spans="1:7">
      <c r="A174" s="47" t="s">
        <v>106</v>
      </c>
      <c r="B174" s="24">
        <v>110</v>
      </c>
      <c r="C174" s="37">
        <v>4308</v>
      </c>
      <c r="D174" s="45">
        <f>IFERROR(C174/$C$197,0)</f>
        <v>0.309905762175383</v>
      </c>
      <c r="E174" s="37">
        <v>5396</v>
      </c>
      <c r="F174" s="45">
        <f>IFERROR(E174/$E$173,0)</f>
        <v>0.402476318341165</v>
      </c>
      <c r="G174" s="46">
        <f>IFERROR((C174+$C$178*F174)/E174,0)</f>
        <v>0.960374085143998</v>
      </c>
    </row>
    <row r="175" spans="1:7">
      <c r="A175" s="47" t="s">
        <v>107</v>
      </c>
      <c r="B175" s="24">
        <v>111</v>
      </c>
      <c r="C175" s="37">
        <v>3751</v>
      </c>
      <c r="D175" s="45">
        <f>IFERROR(C175/$C$197,0)</f>
        <v>0.269836702395511</v>
      </c>
      <c r="E175" s="37">
        <v>3748</v>
      </c>
      <c r="F175" s="45">
        <f>IFERROR(E175/$E$173,0)</f>
        <v>0.27955545610502</v>
      </c>
      <c r="G175" s="46">
        <f>IFERROR((C175+$C$178*F175)/E175,0)</f>
        <v>1.16280534969587</v>
      </c>
    </row>
    <row r="176" spans="1:7">
      <c r="A176" s="47" t="s">
        <v>108</v>
      </c>
      <c r="B176" s="24">
        <v>112</v>
      </c>
      <c r="C176" s="37">
        <v>2251</v>
      </c>
      <c r="D176" s="45">
        <f>IFERROR(C176/$C$197,0)</f>
        <v>0.161930796345587</v>
      </c>
      <c r="E176" s="37">
        <v>2413</v>
      </c>
      <c r="F176" s="45">
        <f>IFERROR(E176/$E$173,0)</f>
        <v>0.179980607145521</v>
      </c>
      <c r="G176" s="46">
        <f>IFERROR((C176+$C$178*F176)/E176,0)</f>
        <v>1.09486857800252</v>
      </c>
    </row>
    <row r="177" spans="1:7">
      <c r="A177" s="47" t="s">
        <v>109</v>
      </c>
      <c r="B177" s="24">
        <v>113</v>
      </c>
      <c r="C177" s="37">
        <v>1419</v>
      </c>
      <c r="D177" s="45">
        <f>IFERROR(C177/$C$197,0)</f>
        <v>0.102078987123229</v>
      </c>
      <c r="E177" s="37">
        <v>1850</v>
      </c>
      <c r="F177" s="45">
        <f>IFERROR(E177/$E$173,0)</f>
        <v>0.137987618408294</v>
      </c>
      <c r="G177" s="46">
        <f>IFERROR((C177+$C$178*F177)/E177,0)</f>
        <v>0.929031949828549</v>
      </c>
    </row>
    <row r="178" spans="1:7">
      <c r="A178" s="47" t="s">
        <v>69</v>
      </c>
      <c r="B178" s="24">
        <v>114</v>
      </c>
      <c r="C178" s="37">
        <v>2172</v>
      </c>
      <c r="D178" s="45">
        <f>IFERROR(C178/$C$197,0)</f>
        <v>0.156247751960291</v>
      </c>
      <c r="E178" s="24" t="s">
        <v>99</v>
      </c>
      <c r="F178" s="24" t="s">
        <v>99</v>
      </c>
      <c r="G178" s="24" t="s">
        <v>99</v>
      </c>
    </row>
    <row r="179" ht="37" customHeight="1"/>
    <row r="180" ht="27" customHeight="1" spans="1:1">
      <c r="A180" s="30" t="s">
        <v>110</v>
      </c>
    </row>
    <row r="181" ht="18" customHeight="1" spans="1:7">
      <c r="A181" s="24" t="s">
        <v>1</v>
      </c>
      <c r="B181" s="24" t="s">
        <v>2</v>
      </c>
      <c r="C181" s="24" t="s">
        <v>111</v>
      </c>
      <c r="D181" s="24"/>
      <c r="E181" s="24"/>
      <c r="F181" s="24"/>
      <c r="G181" s="24"/>
    </row>
    <row r="182" ht="35" customHeight="1" spans="1:7">
      <c r="A182" s="24"/>
      <c r="B182" s="24"/>
      <c r="C182" s="24" t="s">
        <v>3</v>
      </c>
      <c r="D182" s="24" t="s">
        <v>104</v>
      </c>
      <c r="E182" s="24" t="s">
        <v>4</v>
      </c>
      <c r="F182" s="24" t="s">
        <v>105</v>
      </c>
      <c r="G182" s="24" t="s">
        <v>5</v>
      </c>
    </row>
    <row r="183" spans="1:7">
      <c r="A183" s="24" t="s">
        <v>6</v>
      </c>
      <c r="B183" s="24" t="s">
        <v>7</v>
      </c>
      <c r="C183" s="24">
        <v>37</v>
      </c>
      <c r="D183" s="24">
        <v>38</v>
      </c>
      <c r="E183" s="24">
        <v>39</v>
      </c>
      <c r="F183" s="24">
        <v>40</v>
      </c>
      <c r="G183" s="24">
        <v>41</v>
      </c>
    </row>
    <row r="184" spans="1:7">
      <c r="A184" s="24" t="s">
        <v>12</v>
      </c>
      <c r="B184" s="24">
        <v>115</v>
      </c>
      <c r="C184" s="24">
        <f>SUM(C185:C191)-C187</f>
        <v>13901</v>
      </c>
      <c r="D184" s="50">
        <f>SUM(D185:D191)-D187</f>
        <v>1</v>
      </c>
      <c r="E184" s="24">
        <f>SUM(E185:E190)-E187</f>
        <v>13407</v>
      </c>
      <c r="F184" s="50">
        <f>SUM(F185:F190)-F187</f>
        <v>1</v>
      </c>
      <c r="G184" s="46">
        <f>IF(E184=0,0,C184/E184)</f>
        <v>1.03684642351011</v>
      </c>
    </row>
    <row r="185" spans="1:7">
      <c r="A185" s="24" t="s">
        <v>112</v>
      </c>
      <c r="B185" s="24">
        <v>116</v>
      </c>
      <c r="C185" s="37">
        <v>2962</v>
      </c>
      <c r="D185" s="45">
        <f t="shared" ref="D185:D191" si="14">IFERROR(C185/$C$197,0)</f>
        <v>0.213078195813251</v>
      </c>
      <c r="E185" s="37">
        <v>3461</v>
      </c>
      <c r="F185" s="45">
        <f t="shared" ref="F185:F190" si="15">IFERROR(E185/$E$184,0)</f>
        <v>0.258148728276274</v>
      </c>
      <c r="G185" s="46">
        <f t="shared" ref="G185:G190" si="16">IFERROR((C185+$C$191*F185)/E185,0)</f>
        <v>0.966734226797694</v>
      </c>
    </row>
    <row r="186" spans="1:7">
      <c r="A186" s="24" t="s">
        <v>113</v>
      </c>
      <c r="B186" s="24">
        <v>117</v>
      </c>
      <c r="C186" s="37">
        <v>4552</v>
      </c>
      <c r="D186" s="45">
        <f t="shared" si="14"/>
        <v>0.327458456226171</v>
      </c>
      <c r="E186" s="37">
        <v>4645</v>
      </c>
      <c r="F186" s="45">
        <f t="shared" si="15"/>
        <v>0.346460804057582</v>
      </c>
      <c r="G186" s="46">
        <f t="shared" si="16"/>
        <v>1.09089068151424</v>
      </c>
    </row>
    <row r="187" spans="1:9">
      <c r="A187" s="52" t="s">
        <v>114</v>
      </c>
      <c r="B187" s="24">
        <v>118</v>
      </c>
      <c r="C187" s="37">
        <v>3491</v>
      </c>
      <c r="D187" s="45">
        <f t="shared" si="14"/>
        <v>0.251133012013524</v>
      </c>
      <c r="E187" s="37">
        <v>2712</v>
      </c>
      <c r="F187" s="45">
        <f t="shared" si="15"/>
        <v>0.202282389796375</v>
      </c>
      <c r="G187" s="46">
        <f t="shared" si="16"/>
        <v>1.39815409794514</v>
      </c>
      <c r="I187" s="51"/>
    </row>
    <row r="188" spans="1:9">
      <c r="A188" s="24" t="s">
        <v>115</v>
      </c>
      <c r="B188" s="24">
        <v>119</v>
      </c>
      <c r="C188" s="37">
        <v>3965</v>
      </c>
      <c r="D188" s="45">
        <f t="shared" si="14"/>
        <v>0.2852312783253</v>
      </c>
      <c r="E188" s="37">
        <v>4422</v>
      </c>
      <c r="F188" s="45">
        <f t="shared" si="15"/>
        <v>0.329827701946744</v>
      </c>
      <c r="G188" s="46">
        <f t="shared" si="16"/>
        <v>1.00756530818517</v>
      </c>
      <c r="I188" s="51"/>
    </row>
    <row r="189" spans="1:7">
      <c r="A189" s="24" t="s">
        <v>116</v>
      </c>
      <c r="B189" s="24">
        <v>120</v>
      </c>
      <c r="C189" s="37">
        <v>928</v>
      </c>
      <c r="D189" s="45">
        <f t="shared" si="14"/>
        <v>0.0667577872095533</v>
      </c>
      <c r="E189" s="37">
        <v>875</v>
      </c>
      <c r="F189" s="45">
        <f t="shared" si="15"/>
        <v>0.065264414112031</v>
      </c>
      <c r="G189" s="46">
        <f t="shared" si="16"/>
        <v>1.17148363861096</v>
      </c>
    </row>
    <row r="190" spans="1:7">
      <c r="A190" s="24" t="s">
        <v>117</v>
      </c>
      <c r="B190" s="24">
        <v>121</v>
      </c>
      <c r="C190" s="37">
        <v>7</v>
      </c>
      <c r="D190" s="45">
        <f t="shared" si="14"/>
        <v>0.000503560894899648</v>
      </c>
      <c r="E190" s="37">
        <v>4</v>
      </c>
      <c r="F190" s="45">
        <f t="shared" si="15"/>
        <v>0.000298351607369285</v>
      </c>
      <c r="G190" s="46">
        <f t="shared" si="16"/>
        <v>1.86091221003953</v>
      </c>
    </row>
    <row r="191" spans="1:7">
      <c r="A191" s="24" t="s">
        <v>69</v>
      </c>
      <c r="B191" s="24">
        <v>122</v>
      </c>
      <c r="C191" s="37">
        <v>1487</v>
      </c>
      <c r="D191" s="45">
        <f t="shared" si="14"/>
        <v>0.106970721530825</v>
      </c>
      <c r="E191" s="24" t="s">
        <v>99</v>
      </c>
      <c r="F191" s="24" t="s">
        <v>99</v>
      </c>
      <c r="G191" s="24" t="s">
        <v>99</v>
      </c>
    </row>
    <row r="193" spans="1:1">
      <c r="A193" s="30" t="s">
        <v>118</v>
      </c>
    </row>
    <row r="194" ht="29" customHeight="1" spans="1:7">
      <c r="A194" s="24" t="s">
        <v>1</v>
      </c>
      <c r="B194" s="24" t="s">
        <v>2</v>
      </c>
      <c r="C194" s="24" t="s">
        <v>119</v>
      </c>
      <c r="D194" s="24"/>
      <c r="E194" s="24"/>
      <c r="F194" s="24"/>
      <c r="G194" s="24"/>
    </row>
    <row r="195" ht="36" customHeight="1" spans="1:7">
      <c r="A195" s="24"/>
      <c r="B195" s="24"/>
      <c r="C195" s="24" t="s">
        <v>3</v>
      </c>
      <c r="D195" s="24" t="s">
        <v>104</v>
      </c>
      <c r="E195" s="24" t="s">
        <v>4</v>
      </c>
      <c r="F195" s="24" t="s">
        <v>105</v>
      </c>
      <c r="G195" s="24" t="s">
        <v>5</v>
      </c>
    </row>
    <row r="196" spans="1:7">
      <c r="A196" s="24" t="s">
        <v>6</v>
      </c>
      <c r="B196" s="24" t="s">
        <v>7</v>
      </c>
      <c r="C196" s="24">
        <v>42</v>
      </c>
      <c r="D196" s="24">
        <v>43</v>
      </c>
      <c r="E196" s="24">
        <v>44</v>
      </c>
      <c r="F196" s="24">
        <v>45</v>
      </c>
      <c r="G196" s="24">
        <v>46</v>
      </c>
    </row>
    <row r="197" spans="1:7">
      <c r="A197" s="24" t="s">
        <v>12</v>
      </c>
      <c r="B197" s="24">
        <v>123</v>
      </c>
      <c r="C197" s="24">
        <f>SUM(C198:C207)</f>
        <v>13901</v>
      </c>
      <c r="D197" s="50">
        <f>SUM(D198:D207)</f>
        <v>1</v>
      </c>
      <c r="E197" s="24">
        <f>SUM(E198:E206)</f>
        <v>13407</v>
      </c>
      <c r="F197" s="50">
        <f>SUM(F198:F206)</f>
        <v>1</v>
      </c>
      <c r="G197" s="46">
        <f>IF(E197=0,0,C197/E197)</f>
        <v>1.03684642351011</v>
      </c>
    </row>
    <row r="198" spans="1:7">
      <c r="A198" s="47" t="s">
        <v>120</v>
      </c>
      <c r="B198" s="24">
        <v>124</v>
      </c>
      <c r="C198" s="37">
        <v>971</v>
      </c>
      <c r="D198" s="45">
        <f>IFERROR(C198/$C$197,0)</f>
        <v>0.0698510898496511</v>
      </c>
      <c r="E198" s="37">
        <v>844</v>
      </c>
      <c r="F198" s="45">
        <f>IFERROR(E198/$E$184,0)</f>
        <v>0.0629521891549191</v>
      </c>
      <c r="G198" s="46">
        <f>IFERROR((C198+$C$207*F198)/E198,0)</f>
        <v>1.99600238893384</v>
      </c>
    </row>
    <row r="199" spans="1:7">
      <c r="A199" s="47" t="s">
        <v>121</v>
      </c>
      <c r="B199" s="24">
        <v>125</v>
      </c>
      <c r="C199" s="37">
        <v>553</v>
      </c>
      <c r="D199" s="45">
        <f>IFERROR(C199/$C$197,0)</f>
        <v>0.0397813106970722</v>
      </c>
      <c r="E199" s="37">
        <v>391</v>
      </c>
      <c r="F199" s="45">
        <f t="shared" ref="F199:F206" si="17">IFERROR(E199/$E$184,0)</f>
        <v>0.0291638696203476</v>
      </c>
      <c r="G199" s="46">
        <f t="shared" ref="G199:G205" si="18">IFERROR((C199+$C$207*F199)/E199,0)</f>
        <v>2.25985070592394</v>
      </c>
    </row>
    <row r="200" spans="1:7">
      <c r="A200" s="47" t="s">
        <v>122</v>
      </c>
      <c r="B200" s="24">
        <v>126</v>
      </c>
      <c r="C200" s="37">
        <v>12</v>
      </c>
      <c r="D200" s="45">
        <f>IFERROR(C200/$C$197,0)</f>
        <v>0.000863247248399396</v>
      </c>
      <c r="E200" s="37">
        <v>9</v>
      </c>
      <c r="F200" s="45">
        <f t="shared" si="17"/>
        <v>0.000671291116580891</v>
      </c>
      <c r="G200" s="46">
        <f t="shared" si="18"/>
        <v>2.17886178861789</v>
      </c>
    </row>
    <row r="201" spans="1:7">
      <c r="A201" s="47" t="s">
        <v>123</v>
      </c>
      <c r="B201" s="24">
        <v>127</v>
      </c>
      <c r="C201" s="37">
        <v>7</v>
      </c>
      <c r="D201" s="45">
        <f>IFERROR(C201/$C$197,0)</f>
        <v>0.000503560894899648</v>
      </c>
      <c r="E201" s="37">
        <v>2</v>
      </c>
      <c r="F201" s="45">
        <f t="shared" si="17"/>
        <v>0.000149175803684642</v>
      </c>
      <c r="G201" s="46">
        <f t="shared" si="18"/>
        <v>4.34552845528455</v>
      </c>
    </row>
    <row r="202" spans="1:7">
      <c r="A202" s="47" t="s">
        <v>124</v>
      </c>
      <c r="B202" s="24">
        <v>128</v>
      </c>
      <c r="C202" s="37">
        <v>11</v>
      </c>
      <c r="D202" s="45">
        <f t="shared" ref="D202:D207" si="19">IFERROR(C202/$C$197,0)</f>
        <v>0.000791309977699446</v>
      </c>
      <c r="E202" s="37">
        <v>5</v>
      </c>
      <c r="F202" s="45">
        <f t="shared" si="17"/>
        <v>0.000372939509211606</v>
      </c>
      <c r="G202" s="46">
        <f t="shared" si="18"/>
        <v>3.04552845528455</v>
      </c>
    </row>
    <row r="203" spans="1:7">
      <c r="A203" s="47" t="s">
        <v>125</v>
      </c>
      <c r="B203" s="24">
        <v>129</v>
      </c>
      <c r="C203" s="37">
        <v>980</v>
      </c>
      <c r="D203" s="45">
        <f t="shared" si="19"/>
        <v>0.0704985252859506</v>
      </c>
      <c r="E203" s="37">
        <v>854</v>
      </c>
      <c r="F203" s="45">
        <f t="shared" si="17"/>
        <v>0.0636980681733423</v>
      </c>
      <c r="G203" s="46">
        <f t="shared" si="18"/>
        <v>1.99306943889111</v>
      </c>
    </row>
    <row r="204" spans="1:7">
      <c r="A204" s="47" t="s">
        <v>126</v>
      </c>
      <c r="B204" s="24">
        <v>130</v>
      </c>
      <c r="C204" s="37">
        <v>26</v>
      </c>
      <c r="D204" s="45">
        <f t="shared" si="19"/>
        <v>0.00187036903819869</v>
      </c>
      <c r="E204" s="37">
        <v>21</v>
      </c>
      <c r="F204" s="45">
        <f t="shared" si="17"/>
        <v>0.00156634593868874</v>
      </c>
      <c r="G204" s="46">
        <f t="shared" si="18"/>
        <v>2.08362369337979</v>
      </c>
    </row>
    <row r="205" spans="1:7">
      <c r="A205" s="47" t="s">
        <v>127</v>
      </c>
      <c r="B205" s="24">
        <v>131</v>
      </c>
      <c r="C205" s="37">
        <v>5</v>
      </c>
      <c r="D205" s="45">
        <f t="shared" si="19"/>
        <v>0.000359686353499748</v>
      </c>
      <c r="E205" s="37">
        <v>3</v>
      </c>
      <c r="F205" s="45">
        <f t="shared" si="17"/>
        <v>0.000223763705526964</v>
      </c>
      <c r="G205" s="46">
        <f t="shared" si="18"/>
        <v>2.51219512195122</v>
      </c>
    </row>
    <row r="206" spans="1:7">
      <c r="A206" s="47" t="s">
        <v>128</v>
      </c>
      <c r="B206" s="24">
        <v>132</v>
      </c>
      <c r="C206" s="25" t="s">
        <v>129</v>
      </c>
      <c r="D206" s="50" t="s">
        <v>99</v>
      </c>
      <c r="E206" s="37">
        <v>11278</v>
      </c>
      <c r="F206" s="45">
        <f t="shared" si="17"/>
        <v>0.841202356977698</v>
      </c>
      <c r="G206" s="24" t="s">
        <v>99</v>
      </c>
    </row>
    <row r="207" spans="1:7">
      <c r="A207" s="53" t="s">
        <v>69</v>
      </c>
      <c r="B207" s="24">
        <v>133</v>
      </c>
      <c r="C207" s="37">
        <v>11336</v>
      </c>
      <c r="D207" s="45">
        <f>IFERROR(C207/$C$197,0)</f>
        <v>0.815480900654629</v>
      </c>
      <c r="E207" s="24" t="s">
        <v>99</v>
      </c>
      <c r="F207" s="54" t="s">
        <v>99</v>
      </c>
      <c r="G207" s="24" t="s">
        <v>99</v>
      </c>
    </row>
  </sheetData>
  <mergeCells count="36">
    <mergeCell ref="C8:D8"/>
    <mergeCell ref="C17:D17"/>
    <mergeCell ref="C46:D46"/>
    <mergeCell ref="C68:G68"/>
    <mergeCell ref="D89:G89"/>
    <mergeCell ref="D114:G114"/>
    <mergeCell ref="C147:D147"/>
    <mergeCell ref="C161:G161"/>
    <mergeCell ref="C170:G170"/>
    <mergeCell ref="C181:G181"/>
    <mergeCell ref="C194:G194"/>
    <mergeCell ref="A8:A9"/>
    <mergeCell ref="A17:A18"/>
    <mergeCell ref="A46:A47"/>
    <mergeCell ref="A68:A69"/>
    <mergeCell ref="A89:A90"/>
    <mergeCell ref="A114:A115"/>
    <mergeCell ref="A147:A148"/>
    <mergeCell ref="A161:A162"/>
    <mergeCell ref="A170:A171"/>
    <mergeCell ref="A181:A182"/>
    <mergeCell ref="A194:A195"/>
    <mergeCell ref="B8:B9"/>
    <mergeCell ref="B17:B18"/>
    <mergeCell ref="B46:B47"/>
    <mergeCell ref="B68:B69"/>
    <mergeCell ref="B89:B90"/>
    <mergeCell ref="B114:B115"/>
    <mergeCell ref="B147:B148"/>
    <mergeCell ref="B161:B162"/>
    <mergeCell ref="B170:B171"/>
    <mergeCell ref="B181:B182"/>
    <mergeCell ref="B194:B195"/>
    <mergeCell ref="C89:C90"/>
    <mergeCell ref="C114:C115"/>
    <mergeCell ref="A1:G2"/>
  </mergeCells>
  <conditionalFormatting sqref="C152">
    <cfRule type="expression" dxfId="0" priority="1" stopIfTrue="1">
      <formula>$C$149&gt;$C$148</formula>
    </cfRule>
  </conditionalFormatting>
  <conditionalFormatting sqref="C187">
    <cfRule type="expression" dxfId="0" priority="2" stopIfTrue="1">
      <formula>$C$187&gt;$C$186</formula>
    </cfRule>
  </conditionalFormatting>
  <conditionalFormatting sqref="E187">
    <cfRule type="expression" dxfId="0" priority="3" stopIfTrue="1">
      <formula>$E$187&gt;$E$186</formula>
    </cfRule>
  </conditionalFormatting>
  <conditionalFormatting sqref="C197 C173 C71 C49 C184">
    <cfRule type="expression" dxfId="0" priority="4" stopIfTrue="1">
      <formula>C49&lt;&gt;$C$5</formula>
    </cfRule>
  </conditionalFormatting>
  <conditionalFormatting sqref="E197 E173 E164 C150 E184">
    <cfRule type="expression" dxfId="0" priority="5" stopIfTrue="1">
      <formula>C150&lt;&gt;$D$5</formula>
    </cfRule>
  </conditionalFormatting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HX4"/>
  <sheetViews>
    <sheetView topLeftCell="AP1" workbookViewId="0">
      <selection activeCell="BC8" sqref="BC8"/>
    </sheetView>
  </sheetViews>
  <sheetFormatPr defaultColWidth="9" defaultRowHeight="13.5" outlineLevelRow="3"/>
  <cols>
    <col min="1" max="16384" width="9" style="5"/>
  </cols>
  <sheetData>
    <row r="1" s="1" customFormat="1" spans="1:232">
      <c r="A1" s="6" t="s">
        <v>130</v>
      </c>
      <c r="B1" s="6"/>
      <c r="C1" s="6"/>
      <c r="D1" s="6" t="s">
        <v>131</v>
      </c>
      <c r="E1" s="6"/>
      <c r="F1" s="6"/>
      <c r="G1" s="6" t="s">
        <v>17</v>
      </c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 t="s">
        <v>42</v>
      </c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 t="s">
        <v>132</v>
      </c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 t="s">
        <v>133</v>
      </c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 t="s">
        <v>134</v>
      </c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6" t="s">
        <v>135</v>
      </c>
      <c r="FY1" s="6"/>
      <c r="FZ1" s="6"/>
      <c r="GA1" s="6"/>
      <c r="GB1" s="6"/>
      <c r="GC1" s="6"/>
      <c r="GD1" s="6"/>
      <c r="GE1" s="6"/>
      <c r="GF1" s="6" t="s">
        <v>136</v>
      </c>
      <c r="GG1" s="6"/>
      <c r="GH1" s="6"/>
      <c r="GI1" s="6"/>
      <c r="GJ1" s="6"/>
      <c r="GK1" s="17" t="s">
        <v>137</v>
      </c>
      <c r="GL1" s="17"/>
      <c r="GM1" s="17"/>
      <c r="GN1" s="17"/>
      <c r="GO1" s="17"/>
      <c r="GP1" s="17"/>
      <c r="GQ1" s="17"/>
      <c r="GR1" s="17"/>
      <c r="GS1" s="17"/>
      <c r="GT1" s="17" t="s">
        <v>138</v>
      </c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6" t="s">
        <v>139</v>
      </c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</row>
    <row r="2" s="2" customFormat="1" spans="1:232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  <c r="R2" s="7">
        <v>18</v>
      </c>
      <c r="S2" s="7">
        <v>19</v>
      </c>
      <c r="T2" s="7">
        <v>20</v>
      </c>
      <c r="U2" s="7">
        <v>21</v>
      </c>
      <c r="V2" s="7">
        <v>22</v>
      </c>
      <c r="W2" s="7">
        <v>23</v>
      </c>
      <c r="X2" s="7">
        <v>24</v>
      </c>
      <c r="Y2" s="7">
        <v>25</v>
      </c>
      <c r="Z2" s="7">
        <v>26</v>
      </c>
      <c r="AA2" s="7">
        <v>27</v>
      </c>
      <c r="AB2" s="7">
        <v>28</v>
      </c>
      <c r="AC2" s="7">
        <v>29</v>
      </c>
      <c r="AD2" s="7">
        <v>30</v>
      </c>
      <c r="AE2" s="7">
        <v>31</v>
      </c>
      <c r="AF2" s="7">
        <v>32</v>
      </c>
      <c r="AG2" s="7">
        <v>33</v>
      </c>
      <c r="AH2" s="7">
        <v>34</v>
      </c>
      <c r="AI2" s="7">
        <v>35</v>
      </c>
      <c r="AJ2" s="7">
        <v>36</v>
      </c>
      <c r="AK2" s="7">
        <v>37</v>
      </c>
      <c r="AL2" s="7">
        <v>38</v>
      </c>
      <c r="AM2" s="7">
        <v>39</v>
      </c>
      <c r="AN2" s="7">
        <v>40</v>
      </c>
      <c r="AO2" s="7">
        <v>41</v>
      </c>
      <c r="AP2" s="7">
        <v>42</v>
      </c>
      <c r="AQ2" s="7">
        <v>43</v>
      </c>
      <c r="AR2" s="7">
        <v>44</v>
      </c>
      <c r="AS2" s="7">
        <v>45</v>
      </c>
      <c r="AT2" s="7">
        <v>46</v>
      </c>
      <c r="AU2" s="7">
        <v>47</v>
      </c>
      <c r="AV2" s="7">
        <v>48</v>
      </c>
      <c r="AW2" s="7">
        <v>49</v>
      </c>
      <c r="AX2" s="7">
        <v>50</v>
      </c>
      <c r="AY2" s="7">
        <v>51</v>
      </c>
      <c r="AZ2" s="7">
        <v>52</v>
      </c>
      <c r="BA2" s="7">
        <v>53</v>
      </c>
      <c r="BB2" s="7">
        <v>54</v>
      </c>
      <c r="BC2" s="7">
        <v>55</v>
      </c>
      <c r="BD2" s="7">
        <v>56</v>
      </c>
      <c r="BE2" s="7">
        <v>57</v>
      </c>
      <c r="BF2" s="7">
        <v>58</v>
      </c>
      <c r="BG2" s="7">
        <v>59</v>
      </c>
      <c r="BH2" s="7">
        <v>60</v>
      </c>
      <c r="BI2" s="7">
        <v>61</v>
      </c>
      <c r="BJ2" s="7">
        <v>62</v>
      </c>
      <c r="BK2" s="7">
        <v>63</v>
      </c>
      <c r="BL2" s="7">
        <v>64</v>
      </c>
      <c r="BM2" s="7">
        <v>65</v>
      </c>
      <c r="BN2" s="7">
        <v>66</v>
      </c>
      <c r="BO2" s="7">
        <v>67</v>
      </c>
      <c r="BP2" s="7">
        <v>68</v>
      </c>
      <c r="BQ2" s="7">
        <v>69</v>
      </c>
      <c r="BR2" s="7">
        <v>70</v>
      </c>
      <c r="BS2" s="7">
        <v>71</v>
      </c>
      <c r="BT2" s="7">
        <v>72</v>
      </c>
      <c r="BU2" s="7">
        <v>73</v>
      </c>
      <c r="BV2" s="7">
        <v>74</v>
      </c>
      <c r="BW2" s="7">
        <v>75</v>
      </c>
      <c r="BX2" s="7">
        <v>76</v>
      </c>
      <c r="BY2" s="7">
        <v>77</v>
      </c>
      <c r="BZ2" s="7">
        <v>78</v>
      </c>
      <c r="CA2" s="7">
        <v>79</v>
      </c>
      <c r="CB2" s="7">
        <v>80</v>
      </c>
      <c r="CC2" s="7">
        <v>81</v>
      </c>
      <c r="CD2" s="7">
        <v>82</v>
      </c>
      <c r="CE2" s="7">
        <v>83</v>
      </c>
      <c r="CF2" s="7">
        <v>84</v>
      </c>
      <c r="CG2" s="7">
        <v>85</v>
      </c>
      <c r="CH2" s="7">
        <v>86</v>
      </c>
      <c r="CI2" s="7">
        <v>87</v>
      </c>
      <c r="CJ2" s="7">
        <v>88</v>
      </c>
      <c r="CK2" s="7">
        <v>89</v>
      </c>
      <c r="CL2" s="7">
        <v>90</v>
      </c>
      <c r="CM2" s="7">
        <v>91</v>
      </c>
      <c r="CN2" s="7">
        <v>92</v>
      </c>
      <c r="CO2" s="7">
        <v>93</v>
      </c>
      <c r="CP2" s="7">
        <v>94</v>
      </c>
      <c r="CQ2" s="7">
        <v>95</v>
      </c>
      <c r="CR2" s="7">
        <v>96</v>
      </c>
      <c r="CS2" s="7">
        <v>97</v>
      </c>
      <c r="CT2" s="7">
        <v>98</v>
      </c>
      <c r="CU2" s="7">
        <v>99</v>
      </c>
      <c r="CV2" s="7">
        <v>100</v>
      </c>
      <c r="CW2" s="7">
        <v>101</v>
      </c>
      <c r="CX2" s="7">
        <v>102</v>
      </c>
      <c r="CY2" s="7">
        <v>103</v>
      </c>
      <c r="CZ2" s="7">
        <v>104</v>
      </c>
      <c r="DA2" s="7">
        <v>105</v>
      </c>
      <c r="DB2" s="7">
        <v>106</v>
      </c>
      <c r="DC2" s="7">
        <v>107</v>
      </c>
      <c r="DD2" s="7">
        <v>108</v>
      </c>
      <c r="DE2" s="7">
        <v>109</v>
      </c>
      <c r="DF2" s="7">
        <v>110</v>
      </c>
      <c r="DG2" s="7">
        <v>111</v>
      </c>
      <c r="DH2" s="7">
        <v>112</v>
      </c>
      <c r="DI2" s="7">
        <v>113</v>
      </c>
      <c r="DJ2" s="7">
        <v>114</v>
      </c>
      <c r="DK2" s="7">
        <v>115</v>
      </c>
      <c r="DL2" s="7">
        <v>116</v>
      </c>
      <c r="DM2" s="7">
        <v>117</v>
      </c>
      <c r="DN2" s="7">
        <v>118</v>
      </c>
      <c r="DO2" s="7">
        <v>119</v>
      </c>
      <c r="DP2" s="7">
        <v>120</v>
      </c>
      <c r="DQ2" s="7">
        <v>121</v>
      </c>
      <c r="DR2" s="7">
        <v>122</v>
      </c>
      <c r="DS2" s="7">
        <v>123</v>
      </c>
      <c r="DT2" s="7">
        <v>124</v>
      </c>
      <c r="DU2" s="7">
        <v>125</v>
      </c>
      <c r="DV2" s="7">
        <v>126</v>
      </c>
      <c r="DW2" s="7">
        <v>127</v>
      </c>
      <c r="DX2" s="7">
        <v>128</v>
      </c>
      <c r="DY2" s="7">
        <v>129</v>
      </c>
      <c r="DZ2" s="7">
        <v>130</v>
      </c>
      <c r="EA2" s="7">
        <v>131</v>
      </c>
      <c r="EB2" s="7">
        <v>132</v>
      </c>
      <c r="EC2" s="7">
        <v>133</v>
      </c>
      <c r="ED2" s="7">
        <v>134</v>
      </c>
      <c r="EE2" s="7">
        <v>135</v>
      </c>
      <c r="EF2" s="7">
        <v>136</v>
      </c>
      <c r="EG2" s="7">
        <v>137</v>
      </c>
      <c r="EH2" s="7">
        <v>138</v>
      </c>
      <c r="EI2" s="7">
        <v>139</v>
      </c>
      <c r="EJ2" s="7">
        <v>140</v>
      </c>
      <c r="EK2" s="7">
        <v>141</v>
      </c>
      <c r="EL2" s="7">
        <v>142</v>
      </c>
      <c r="EM2" s="7">
        <v>143</v>
      </c>
      <c r="EN2" s="7">
        <v>144</v>
      </c>
      <c r="EO2" s="7">
        <v>145</v>
      </c>
      <c r="EP2" s="7">
        <v>146</v>
      </c>
      <c r="EQ2" s="7">
        <v>147</v>
      </c>
      <c r="ER2" s="7">
        <v>148</v>
      </c>
      <c r="ES2" s="7">
        <v>149</v>
      </c>
      <c r="ET2" s="7">
        <v>150</v>
      </c>
      <c r="EU2" s="7">
        <v>151</v>
      </c>
      <c r="EV2" s="7">
        <v>152</v>
      </c>
      <c r="EW2" s="7">
        <v>153</v>
      </c>
      <c r="EX2" s="7">
        <v>154</v>
      </c>
      <c r="EY2" s="7">
        <v>155</v>
      </c>
      <c r="EZ2" s="7">
        <v>156</v>
      </c>
      <c r="FA2" s="7">
        <v>157</v>
      </c>
      <c r="FB2" s="7">
        <v>158</v>
      </c>
      <c r="FC2" s="7">
        <v>159</v>
      </c>
      <c r="FD2" s="7">
        <v>160</v>
      </c>
      <c r="FE2" s="7">
        <v>161</v>
      </c>
      <c r="FF2" s="7">
        <v>162</v>
      </c>
      <c r="FG2" s="7">
        <v>163</v>
      </c>
      <c r="FH2" s="7">
        <v>164</v>
      </c>
      <c r="FI2" s="7">
        <v>165</v>
      </c>
      <c r="FJ2" s="7">
        <v>166</v>
      </c>
      <c r="FK2" s="7">
        <v>167</v>
      </c>
      <c r="FL2" s="7">
        <v>168</v>
      </c>
      <c r="FM2" s="7">
        <v>169</v>
      </c>
      <c r="FN2" s="7">
        <v>170</v>
      </c>
      <c r="FO2" s="7">
        <v>171</v>
      </c>
      <c r="FP2" s="7">
        <v>172</v>
      </c>
      <c r="FQ2" s="7">
        <v>173</v>
      </c>
      <c r="FR2" s="7">
        <v>174</v>
      </c>
      <c r="FS2" s="7">
        <v>175</v>
      </c>
      <c r="FT2" s="7">
        <v>176</v>
      </c>
      <c r="FU2" s="7">
        <v>177</v>
      </c>
      <c r="FV2" s="7">
        <v>178</v>
      </c>
      <c r="FW2" s="7">
        <v>179</v>
      </c>
      <c r="FX2" s="7">
        <v>180</v>
      </c>
      <c r="FY2" s="7">
        <v>181</v>
      </c>
      <c r="FZ2" s="7">
        <v>182</v>
      </c>
      <c r="GA2" s="7">
        <v>183</v>
      </c>
      <c r="GB2" s="7">
        <v>184</v>
      </c>
      <c r="GC2" s="7">
        <v>185</v>
      </c>
      <c r="GD2" s="7">
        <v>186</v>
      </c>
      <c r="GE2" s="7">
        <v>187</v>
      </c>
      <c r="GF2" s="7">
        <v>188</v>
      </c>
      <c r="GG2" s="7">
        <v>189</v>
      </c>
      <c r="GH2" s="7">
        <v>190</v>
      </c>
      <c r="GI2" s="7">
        <v>191</v>
      </c>
      <c r="GJ2" s="7">
        <v>192</v>
      </c>
      <c r="GK2" s="7">
        <v>193</v>
      </c>
      <c r="GL2" s="7">
        <v>194</v>
      </c>
      <c r="GM2" s="7">
        <v>195</v>
      </c>
      <c r="GN2" s="7">
        <v>196</v>
      </c>
      <c r="GO2" s="7">
        <v>197</v>
      </c>
      <c r="GP2" s="7">
        <v>198</v>
      </c>
      <c r="GQ2" s="7">
        <v>199</v>
      </c>
      <c r="GR2" s="7">
        <v>200</v>
      </c>
      <c r="GS2" s="7">
        <v>201</v>
      </c>
      <c r="GT2" s="7">
        <v>202</v>
      </c>
      <c r="GU2" s="7">
        <v>203</v>
      </c>
      <c r="GV2" s="7">
        <v>204</v>
      </c>
      <c r="GW2" s="7">
        <v>205</v>
      </c>
      <c r="GX2" s="7">
        <v>206</v>
      </c>
      <c r="GY2" s="7">
        <v>207</v>
      </c>
      <c r="GZ2" s="7">
        <v>208</v>
      </c>
      <c r="HA2" s="7">
        <v>209</v>
      </c>
      <c r="HB2" s="7">
        <v>210</v>
      </c>
      <c r="HC2" s="7">
        <v>211</v>
      </c>
      <c r="HD2" s="7">
        <v>212</v>
      </c>
      <c r="HE2" s="7">
        <v>213</v>
      </c>
      <c r="HF2" s="7">
        <v>214</v>
      </c>
      <c r="HG2" s="7">
        <v>215</v>
      </c>
      <c r="HH2" s="7">
        <v>216</v>
      </c>
      <c r="HI2" s="7">
        <v>217</v>
      </c>
      <c r="HJ2" s="7">
        <v>218</v>
      </c>
      <c r="HK2" s="7">
        <v>219</v>
      </c>
      <c r="HL2" s="7">
        <v>220</v>
      </c>
      <c r="HM2" s="7">
        <v>221</v>
      </c>
      <c r="HN2" s="7">
        <v>222</v>
      </c>
      <c r="HO2" s="7">
        <v>223</v>
      </c>
      <c r="HP2" s="7">
        <v>224</v>
      </c>
      <c r="HQ2" s="7">
        <v>225</v>
      </c>
      <c r="HR2" s="7">
        <v>226</v>
      </c>
      <c r="HS2" s="7">
        <v>227</v>
      </c>
      <c r="HT2" s="7">
        <v>228</v>
      </c>
      <c r="HU2" s="7">
        <v>229</v>
      </c>
      <c r="HV2" s="7">
        <v>230</v>
      </c>
      <c r="HW2" s="7">
        <v>231</v>
      </c>
      <c r="HX2" s="7">
        <v>232</v>
      </c>
    </row>
    <row r="3" s="3" customFormat="1" ht="76.5" spans="1:232">
      <c r="A3" s="8" t="str">
        <f>地市名称!C3</f>
        <v>需求人数</v>
      </c>
      <c r="B3" s="8" t="str">
        <f>地市名称!D3</f>
        <v>求职人数</v>
      </c>
      <c r="C3" s="8" t="str">
        <f>地市名称!E3</f>
        <v>求人倍率</v>
      </c>
      <c r="D3" s="8" t="str">
        <f>地市名称!A12</f>
        <v>第一产业</v>
      </c>
      <c r="E3" s="8" t="str">
        <f>地市名称!A13</f>
        <v>第二产业</v>
      </c>
      <c r="F3" s="8" t="str">
        <f>地市名称!A14</f>
        <v>第三产业</v>
      </c>
      <c r="G3" s="8" t="str">
        <f>地市名称!A21</f>
        <v>农、林、牧、渔业</v>
      </c>
      <c r="H3" s="9" t="s">
        <v>19</v>
      </c>
      <c r="I3" s="8" t="str">
        <f>地市名称!A23</f>
        <v>采矿业</v>
      </c>
      <c r="J3" s="12" t="s">
        <v>21</v>
      </c>
      <c r="K3" s="8" t="str">
        <f>地市名称!A25</f>
        <v>制造业</v>
      </c>
      <c r="L3" s="12" t="s">
        <v>23</v>
      </c>
      <c r="M3" s="8" t="str">
        <f>地市名称!A27</f>
        <v>电力、热力、燃气及水生产和供应业</v>
      </c>
      <c r="N3" s="8" t="str">
        <f>地市名称!A28</f>
        <v>建筑业</v>
      </c>
      <c r="O3" s="8" t="str">
        <f>地市名称!A29</f>
        <v>批发和零售业</v>
      </c>
      <c r="P3" s="8" t="str">
        <f>地市名称!A30</f>
        <v>交通运输、仓储和邮政业</v>
      </c>
      <c r="Q3" s="8" t="str">
        <f>地市名称!A31</f>
        <v>住宿和餐饮业</v>
      </c>
      <c r="R3" s="8" t="str">
        <f>地市名称!A32</f>
        <v>信息传输、软件和信息技术服务业</v>
      </c>
      <c r="S3" s="8" t="str">
        <f>地市名称!A33</f>
        <v>金融业</v>
      </c>
      <c r="T3" s="8" t="str">
        <f>地市名称!A34</f>
        <v>房地产业</v>
      </c>
      <c r="U3" s="8" t="str">
        <f>地市名称!A35</f>
        <v>租赁和商务服务业</v>
      </c>
      <c r="V3" s="8" t="str">
        <f>地市名称!A36</f>
        <v>科学研究和技术服务业</v>
      </c>
      <c r="W3" s="8" t="str">
        <f>地市名称!A37</f>
        <v>水利、环境和公共设施管理业</v>
      </c>
      <c r="X3" s="8" t="str">
        <f>地市名称!A38</f>
        <v>居民服务、修理和其他服务业</v>
      </c>
      <c r="Y3" s="8" t="str">
        <f>地市名称!A39</f>
        <v>教育</v>
      </c>
      <c r="Z3" s="8" t="str">
        <f>地市名称!A40</f>
        <v>卫生和社会工作</v>
      </c>
      <c r="AA3" s="8" t="str">
        <f>地市名称!A41</f>
        <v>文化、体育和娱乐业</v>
      </c>
      <c r="AB3" s="8" t="str">
        <f>地市名称!A42</f>
        <v>公共管理、社会保障和社会组织</v>
      </c>
      <c r="AC3" s="8" t="str">
        <f>地市名称!A43</f>
        <v>国际组织</v>
      </c>
      <c r="AD3" s="8" t="str">
        <f>地市名称!A50</f>
        <v>企  业</v>
      </c>
      <c r="AE3" s="8" t="str">
        <f>地市名称!A51</f>
        <v> 内资企业</v>
      </c>
      <c r="AF3" s="8" t="str">
        <f>地市名称!A52</f>
        <v>  国有企业</v>
      </c>
      <c r="AG3" s="8" t="str">
        <f>地市名称!A53</f>
        <v>  集体企业</v>
      </c>
      <c r="AH3" s="8" t="str">
        <f>地市名称!A54</f>
        <v>  股份合作企业</v>
      </c>
      <c r="AI3" s="8" t="str">
        <f>地市名称!A55</f>
        <v>  联营企业</v>
      </c>
      <c r="AJ3" s="8" t="str">
        <f>地市名称!A56</f>
        <v>  有限责任公司</v>
      </c>
      <c r="AK3" s="8" t="str">
        <f>地市名称!A57</f>
        <v>  股份有限公司</v>
      </c>
      <c r="AL3" s="8" t="str">
        <f>地市名称!A58</f>
        <v>  私营企业</v>
      </c>
      <c r="AM3" s="8" t="str">
        <f>地市名称!A59</f>
        <v>  其他企业</v>
      </c>
      <c r="AN3" s="8" t="str">
        <f>地市名称!A60</f>
        <v>  港、澳、台商投资企业</v>
      </c>
      <c r="AO3" s="8" t="str">
        <f>地市名称!A61</f>
        <v>  外商投资企业</v>
      </c>
      <c r="AP3" s="8" t="str">
        <f>地市名称!A62</f>
        <v>  个体经营</v>
      </c>
      <c r="AQ3" s="8" t="str">
        <f>地市名称!A63</f>
        <v>  事  业</v>
      </c>
      <c r="AR3" s="8" t="str">
        <f>地市名称!A64</f>
        <v>  机  关</v>
      </c>
      <c r="AS3" s="8" t="str">
        <f>地市名称!A65</f>
        <v>  其  他</v>
      </c>
      <c r="AT3" s="8" t="s">
        <v>140</v>
      </c>
      <c r="AU3" s="8" t="s">
        <v>141</v>
      </c>
      <c r="AV3" s="8" t="s">
        <v>142</v>
      </c>
      <c r="AW3" s="8" t="s">
        <v>143</v>
      </c>
      <c r="AX3" s="8" t="s">
        <v>144</v>
      </c>
      <c r="AY3" s="8" t="s">
        <v>145</v>
      </c>
      <c r="AZ3" s="8" t="s">
        <v>146</v>
      </c>
      <c r="BA3" s="8" t="s">
        <v>147</v>
      </c>
      <c r="BB3" s="8" t="s">
        <v>148</v>
      </c>
      <c r="BC3" s="8" t="s">
        <v>149</v>
      </c>
      <c r="BD3" s="8" t="s">
        <v>150</v>
      </c>
      <c r="BE3" s="8" t="s">
        <v>151</v>
      </c>
      <c r="BF3" s="13" t="s">
        <v>152</v>
      </c>
      <c r="BG3" s="13" t="s">
        <v>153</v>
      </c>
      <c r="BH3" s="13" t="s">
        <v>154</v>
      </c>
      <c r="BI3" s="14" t="s">
        <v>155</v>
      </c>
      <c r="BJ3" s="15" t="s">
        <v>156</v>
      </c>
      <c r="BK3" s="13" t="s">
        <v>157</v>
      </c>
      <c r="BL3" s="14" t="s">
        <v>158</v>
      </c>
      <c r="BM3" s="14" t="s">
        <v>159</v>
      </c>
      <c r="BN3" s="13" t="s">
        <v>160</v>
      </c>
      <c r="BO3" s="14" t="s">
        <v>161</v>
      </c>
      <c r="BP3" s="14" t="s">
        <v>162</v>
      </c>
      <c r="BQ3" s="13" t="s">
        <v>163</v>
      </c>
      <c r="BR3" s="14" t="s">
        <v>164</v>
      </c>
      <c r="BS3" s="14" t="s">
        <v>165</v>
      </c>
      <c r="BT3" s="14" t="s">
        <v>166</v>
      </c>
      <c r="BU3" s="14" t="s">
        <v>167</v>
      </c>
      <c r="BV3" s="14" t="s">
        <v>168</v>
      </c>
      <c r="BW3" s="14" t="s">
        <v>169</v>
      </c>
      <c r="BX3" s="14" t="s">
        <v>170</v>
      </c>
      <c r="BY3" s="14" t="s">
        <v>171</v>
      </c>
      <c r="BZ3" s="14" t="s">
        <v>172</v>
      </c>
      <c r="CA3" s="14" t="s">
        <v>173</v>
      </c>
      <c r="CB3" s="14" t="s">
        <v>174</v>
      </c>
      <c r="CC3" s="14" t="s">
        <v>175</v>
      </c>
      <c r="CD3" s="14" t="s">
        <v>176</v>
      </c>
      <c r="CE3" s="14" t="s">
        <v>177</v>
      </c>
      <c r="CF3" s="14" t="s">
        <v>178</v>
      </c>
      <c r="CG3" s="14" t="s">
        <v>179</v>
      </c>
      <c r="CH3" s="14" t="s">
        <v>180</v>
      </c>
      <c r="CI3" s="14" t="s">
        <v>181</v>
      </c>
      <c r="CJ3" s="14" t="s">
        <v>182</v>
      </c>
      <c r="CK3" s="14" t="s">
        <v>183</v>
      </c>
      <c r="CL3" s="14" t="s">
        <v>184</v>
      </c>
      <c r="CM3" s="14" t="s">
        <v>185</v>
      </c>
      <c r="CN3" s="14" t="s">
        <v>186</v>
      </c>
      <c r="CO3" s="14" t="s">
        <v>187</v>
      </c>
      <c r="CP3" s="14" t="s">
        <v>188</v>
      </c>
      <c r="CQ3" s="14" t="s">
        <v>189</v>
      </c>
      <c r="CR3" s="14" t="s">
        <v>190</v>
      </c>
      <c r="CS3" s="14" t="s">
        <v>191</v>
      </c>
      <c r="CT3" s="14" t="s">
        <v>192</v>
      </c>
      <c r="CU3" s="14" t="s">
        <v>193</v>
      </c>
      <c r="CV3" s="14" t="s">
        <v>194</v>
      </c>
      <c r="CW3" s="14" t="s">
        <v>195</v>
      </c>
      <c r="CX3" s="14" t="s">
        <v>196</v>
      </c>
      <c r="CY3" s="14" t="s">
        <v>197</v>
      </c>
      <c r="CZ3" s="14" t="s">
        <v>198</v>
      </c>
      <c r="DA3" s="14" t="s">
        <v>199</v>
      </c>
      <c r="DB3" s="14" t="s">
        <v>200</v>
      </c>
      <c r="DC3" s="14" t="s">
        <v>201</v>
      </c>
      <c r="DD3" s="14" t="s">
        <v>202</v>
      </c>
      <c r="DE3" s="14" t="s">
        <v>203</v>
      </c>
      <c r="DF3" s="14" t="s">
        <v>204</v>
      </c>
      <c r="DG3" s="14" t="s">
        <v>205</v>
      </c>
      <c r="DH3" s="14" t="s">
        <v>206</v>
      </c>
      <c r="DI3" s="14" t="s">
        <v>207</v>
      </c>
      <c r="DJ3" s="14" t="s">
        <v>208</v>
      </c>
      <c r="DK3" s="14" t="s">
        <v>209</v>
      </c>
      <c r="DL3" s="14" t="s">
        <v>210</v>
      </c>
      <c r="DM3" s="14" t="s">
        <v>211</v>
      </c>
      <c r="DN3" s="14" t="s">
        <v>212</v>
      </c>
      <c r="DO3" s="14" t="s">
        <v>213</v>
      </c>
      <c r="DP3" s="13" t="s">
        <v>154</v>
      </c>
      <c r="DQ3" s="14" t="s">
        <v>155</v>
      </c>
      <c r="DR3" s="15" t="s">
        <v>156</v>
      </c>
      <c r="DS3" s="13" t="s">
        <v>157</v>
      </c>
      <c r="DT3" s="14" t="s">
        <v>158</v>
      </c>
      <c r="DU3" s="14" t="s">
        <v>159</v>
      </c>
      <c r="DV3" s="13" t="s">
        <v>160</v>
      </c>
      <c r="DW3" s="14" t="s">
        <v>161</v>
      </c>
      <c r="DX3" s="14" t="s">
        <v>162</v>
      </c>
      <c r="DY3" s="13" t="s">
        <v>163</v>
      </c>
      <c r="DZ3" s="14" t="s">
        <v>164</v>
      </c>
      <c r="EA3" s="14" t="s">
        <v>165</v>
      </c>
      <c r="EB3" s="14" t="s">
        <v>166</v>
      </c>
      <c r="EC3" s="14" t="s">
        <v>167</v>
      </c>
      <c r="ED3" s="14" t="s">
        <v>168</v>
      </c>
      <c r="EE3" s="14" t="s">
        <v>169</v>
      </c>
      <c r="EF3" s="14" t="s">
        <v>170</v>
      </c>
      <c r="EG3" s="14" t="s">
        <v>171</v>
      </c>
      <c r="EH3" s="14" t="s">
        <v>172</v>
      </c>
      <c r="EI3" s="14" t="s">
        <v>173</v>
      </c>
      <c r="EJ3" s="14" t="s">
        <v>174</v>
      </c>
      <c r="EK3" s="14" t="s">
        <v>175</v>
      </c>
      <c r="EL3" s="14" t="s">
        <v>176</v>
      </c>
      <c r="EM3" s="14" t="s">
        <v>177</v>
      </c>
      <c r="EN3" s="14" t="s">
        <v>178</v>
      </c>
      <c r="EO3" s="14" t="s">
        <v>179</v>
      </c>
      <c r="EP3" s="14" t="s">
        <v>180</v>
      </c>
      <c r="EQ3" s="14" t="s">
        <v>181</v>
      </c>
      <c r="ER3" s="14" t="s">
        <v>182</v>
      </c>
      <c r="ES3" s="14" t="s">
        <v>183</v>
      </c>
      <c r="ET3" s="14" t="s">
        <v>184</v>
      </c>
      <c r="EU3" s="14" t="s">
        <v>185</v>
      </c>
      <c r="EV3" s="14" t="s">
        <v>186</v>
      </c>
      <c r="EW3" s="14" t="s">
        <v>187</v>
      </c>
      <c r="EX3" s="14" t="s">
        <v>188</v>
      </c>
      <c r="EY3" s="14" t="s">
        <v>189</v>
      </c>
      <c r="EZ3" s="14" t="s">
        <v>190</v>
      </c>
      <c r="FA3" s="14" t="s">
        <v>191</v>
      </c>
      <c r="FB3" s="14" t="s">
        <v>192</v>
      </c>
      <c r="FC3" s="14" t="s">
        <v>193</v>
      </c>
      <c r="FD3" s="14" t="s">
        <v>194</v>
      </c>
      <c r="FE3" s="14" t="s">
        <v>195</v>
      </c>
      <c r="FF3" s="14" t="s">
        <v>196</v>
      </c>
      <c r="FG3" s="14" t="s">
        <v>197</v>
      </c>
      <c r="FH3" s="14" t="s">
        <v>198</v>
      </c>
      <c r="FI3" s="14" t="s">
        <v>199</v>
      </c>
      <c r="FJ3" s="14" t="s">
        <v>200</v>
      </c>
      <c r="FK3" s="14" t="s">
        <v>201</v>
      </c>
      <c r="FL3" s="14" t="s">
        <v>202</v>
      </c>
      <c r="FM3" s="14" t="s">
        <v>203</v>
      </c>
      <c r="FN3" s="14" t="s">
        <v>204</v>
      </c>
      <c r="FO3" s="14" t="s">
        <v>205</v>
      </c>
      <c r="FP3" s="14" t="s">
        <v>206</v>
      </c>
      <c r="FQ3" s="14" t="s">
        <v>207</v>
      </c>
      <c r="FR3" s="14" t="s">
        <v>208</v>
      </c>
      <c r="FS3" s="14" t="s">
        <v>209</v>
      </c>
      <c r="FT3" s="14" t="s">
        <v>210</v>
      </c>
      <c r="FU3" s="14" t="s">
        <v>211</v>
      </c>
      <c r="FV3" s="14" t="s">
        <v>212</v>
      </c>
      <c r="FW3" s="14" t="s">
        <v>213</v>
      </c>
      <c r="FX3" s="11" t="str">
        <f>地市名称!A151</f>
        <v>新成长失业青年</v>
      </c>
      <c r="FY3" s="11" t="str">
        <f>地市名称!A152</f>
        <v>  其中：应届高校毕业生</v>
      </c>
      <c r="FZ3" s="11" t="str">
        <f>地市名称!A153</f>
        <v>失业人员</v>
      </c>
      <c r="GA3" s="11" t="str">
        <f>地市名称!A154</f>
        <v>在业人员</v>
      </c>
      <c r="GB3" s="11" t="str">
        <f>地市名称!A155</f>
        <v>退休人员</v>
      </c>
      <c r="GC3" s="11" t="str">
        <f>地市名称!A156</f>
        <v>在学人员</v>
      </c>
      <c r="GD3" s="11" t="str">
        <f>地市名称!A157</f>
        <v>本市农村求职人员</v>
      </c>
      <c r="GE3" s="11" t="str">
        <f>地市名称!A158</f>
        <v>外地户籍求职人员</v>
      </c>
      <c r="GF3" s="11" t="s">
        <v>214</v>
      </c>
      <c r="GG3" s="11" t="s">
        <v>215</v>
      </c>
      <c r="GH3" s="11" t="s">
        <v>216</v>
      </c>
      <c r="GI3" s="11" t="s">
        <v>217</v>
      </c>
      <c r="GJ3" s="11" t="s">
        <v>218</v>
      </c>
      <c r="GK3" s="18" t="s">
        <v>219</v>
      </c>
      <c r="GL3" s="18" t="s">
        <v>220</v>
      </c>
      <c r="GM3" s="18" t="s">
        <v>221</v>
      </c>
      <c r="GN3" s="18" t="s">
        <v>222</v>
      </c>
      <c r="GO3" s="18" t="s">
        <v>223</v>
      </c>
      <c r="GP3" s="18" t="s">
        <v>224</v>
      </c>
      <c r="GQ3" s="18" t="s">
        <v>225</v>
      </c>
      <c r="GR3" s="18" t="s">
        <v>226</v>
      </c>
      <c r="GS3" s="18" t="s">
        <v>227</v>
      </c>
      <c r="GT3" s="18" t="s">
        <v>228</v>
      </c>
      <c r="GU3" s="18" t="s">
        <v>229</v>
      </c>
      <c r="GV3" s="13" t="s">
        <v>230</v>
      </c>
      <c r="GW3" s="13" t="s">
        <v>231</v>
      </c>
      <c r="GX3" s="13" t="s">
        <v>232</v>
      </c>
      <c r="GY3" s="13" t="s">
        <v>233</v>
      </c>
      <c r="GZ3" s="13" t="s">
        <v>234</v>
      </c>
      <c r="HA3" s="13" t="s">
        <v>235</v>
      </c>
      <c r="HB3" s="13" t="s">
        <v>236</v>
      </c>
      <c r="HC3" s="13" t="s">
        <v>237</v>
      </c>
      <c r="HD3" s="13" t="s">
        <v>238</v>
      </c>
      <c r="HE3" s="13" t="s">
        <v>239</v>
      </c>
      <c r="HF3" s="13" t="s">
        <v>240</v>
      </c>
      <c r="HG3" s="13" t="s">
        <v>241</v>
      </c>
      <c r="HH3" s="13" t="s">
        <v>242</v>
      </c>
      <c r="HI3" s="13" t="s">
        <v>243</v>
      </c>
      <c r="HJ3" s="13" t="s">
        <v>244</v>
      </c>
      <c r="HK3" s="13" t="s">
        <v>245</v>
      </c>
      <c r="HL3" s="13" t="s">
        <v>246</v>
      </c>
      <c r="HM3" s="13" t="s">
        <v>247</v>
      </c>
      <c r="HN3" s="13" t="s">
        <v>248</v>
      </c>
      <c r="HO3" s="13" t="s">
        <v>249</v>
      </c>
      <c r="HP3" s="13" t="s">
        <v>250</v>
      </c>
      <c r="HQ3" s="13" t="s">
        <v>251</v>
      </c>
      <c r="HR3" s="13" t="s">
        <v>252</v>
      </c>
      <c r="HS3" s="13" t="s">
        <v>253</v>
      </c>
      <c r="HT3" s="13" t="s">
        <v>254</v>
      </c>
      <c r="HU3" s="13" t="s">
        <v>255</v>
      </c>
      <c r="HV3" s="13" t="s">
        <v>256</v>
      </c>
      <c r="HW3" s="13" t="s">
        <v>257</v>
      </c>
      <c r="HX3" s="13" t="s">
        <v>258</v>
      </c>
    </row>
    <row r="4" s="4" customFormat="1" spans="1:232">
      <c r="A4" s="10">
        <f>地市名称!C5</f>
        <v>13901</v>
      </c>
      <c r="B4" s="10">
        <f>地市名称!D5</f>
        <v>13407</v>
      </c>
      <c r="C4" s="11">
        <f>A4/B4</f>
        <v>1.03684642351011</v>
      </c>
      <c r="D4" s="10">
        <f>地市名称!C12</f>
        <v>3</v>
      </c>
      <c r="E4" s="10">
        <f>地市名称!C13</f>
        <v>2599</v>
      </c>
      <c r="F4" s="10">
        <f>地市名称!C14</f>
        <v>11299</v>
      </c>
      <c r="G4" s="10">
        <f>地市名称!C21</f>
        <v>4</v>
      </c>
      <c r="H4" s="10">
        <f>地市名称!C22</f>
        <v>1</v>
      </c>
      <c r="I4" s="10">
        <f>地市名称!C23</f>
        <v>0</v>
      </c>
      <c r="J4" s="10">
        <f>地市名称!C24</f>
        <v>0</v>
      </c>
      <c r="K4" s="10">
        <f>地市名称!C25</f>
        <v>7756</v>
      </c>
      <c r="L4" s="10">
        <f>地市名称!C26</f>
        <v>5527</v>
      </c>
      <c r="M4" s="10">
        <f>地市名称!C27</f>
        <v>248</v>
      </c>
      <c r="N4" s="10">
        <f>地市名称!C28</f>
        <v>122</v>
      </c>
      <c r="O4" s="10">
        <f>地市名称!C29</f>
        <v>216</v>
      </c>
      <c r="P4" s="10">
        <f>地市名称!C30</f>
        <v>133</v>
      </c>
      <c r="Q4" s="10">
        <f>地市名称!C31</f>
        <v>3609</v>
      </c>
      <c r="R4" s="10">
        <f>地市名称!C32</f>
        <v>736</v>
      </c>
      <c r="S4" s="10">
        <f>地市名称!C33</f>
        <v>89</v>
      </c>
      <c r="T4" s="10">
        <f>地市名称!C34</f>
        <v>453</v>
      </c>
      <c r="U4" s="10">
        <f>地市名称!C35</f>
        <v>94</v>
      </c>
      <c r="V4" s="10">
        <f>地市名称!C36</f>
        <v>0</v>
      </c>
      <c r="W4" s="10">
        <f>地市名称!C37</f>
        <v>0</v>
      </c>
      <c r="X4" s="10">
        <f>地市名称!C38</f>
        <v>239</v>
      </c>
      <c r="Y4" s="10">
        <f>地市名称!C39</f>
        <v>112</v>
      </c>
      <c r="Z4" s="10">
        <f>地市名称!C40</f>
        <v>0</v>
      </c>
      <c r="AA4" s="10">
        <f>地市名称!C41</f>
        <v>90</v>
      </c>
      <c r="AB4" s="10">
        <f>地市名称!C42</f>
        <v>0</v>
      </c>
      <c r="AC4" s="10">
        <f>地市名称!C43</f>
        <v>0</v>
      </c>
      <c r="AD4" s="10">
        <f>地市名称!C50</f>
        <v>13901</v>
      </c>
      <c r="AE4" s="10">
        <f>地市名称!C51</f>
        <v>9586</v>
      </c>
      <c r="AF4" s="10">
        <f>地市名称!C52</f>
        <v>0</v>
      </c>
      <c r="AG4" s="10">
        <f>地市名称!C53</f>
        <v>0</v>
      </c>
      <c r="AH4" s="10">
        <f>地市名称!C54</f>
        <v>36</v>
      </c>
      <c r="AI4" s="10">
        <f>地市名称!C55</f>
        <v>18</v>
      </c>
      <c r="AJ4" s="10">
        <f>地市名称!C56</f>
        <v>6194</v>
      </c>
      <c r="AK4" s="10">
        <f>地市名称!C57</f>
        <v>1130</v>
      </c>
      <c r="AL4" s="10">
        <f>地市名称!C58</f>
        <v>2158</v>
      </c>
      <c r="AM4" s="10">
        <f>地市名称!C59</f>
        <v>50</v>
      </c>
      <c r="AN4" s="10">
        <f>地市名称!C60</f>
        <v>205</v>
      </c>
      <c r="AO4" s="10">
        <f>地市名称!C61</f>
        <v>55</v>
      </c>
      <c r="AP4" s="10">
        <f>地市名称!C62</f>
        <v>4055</v>
      </c>
      <c r="AQ4" s="10">
        <f>地市名称!C63</f>
        <v>0</v>
      </c>
      <c r="AR4" s="10">
        <f>地市名称!C64</f>
        <v>0</v>
      </c>
      <c r="AS4" s="10">
        <f>地市名称!C65</f>
        <v>0</v>
      </c>
      <c r="AT4" s="10">
        <f>地市名称!C72</f>
        <v>30</v>
      </c>
      <c r="AU4" s="10">
        <f>地市名称!E72</f>
        <v>37</v>
      </c>
      <c r="AV4" s="10">
        <f>地市名称!C73</f>
        <v>1249</v>
      </c>
      <c r="AW4" s="10">
        <f>地市名称!E73</f>
        <v>1374</v>
      </c>
      <c r="AX4" s="10">
        <f>地市名称!C74</f>
        <v>3439</v>
      </c>
      <c r="AY4" s="10">
        <f>地市名称!E74</f>
        <v>4164</v>
      </c>
      <c r="AZ4" s="10">
        <f>地市名称!C75</f>
        <v>3293</v>
      </c>
      <c r="BA4" s="10">
        <f>地市名称!E75</f>
        <v>3111</v>
      </c>
      <c r="BB4" s="10">
        <f>地市名称!C76</f>
        <v>2</v>
      </c>
      <c r="BC4" s="10">
        <f>地市名称!E76</f>
        <v>5</v>
      </c>
      <c r="BD4" s="10">
        <f>地市名称!C77</f>
        <v>3154</v>
      </c>
      <c r="BE4" s="10">
        <f>地市名称!E77</f>
        <v>2700</v>
      </c>
      <c r="BF4" s="10">
        <f>地市名称!C78</f>
        <v>2734</v>
      </c>
      <c r="BG4" s="10">
        <f>地市名称!E78</f>
        <v>2016</v>
      </c>
      <c r="BH4" s="10" t="str">
        <f>地市名称!A92</f>
        <v>普工</v>
      </c>
      <c r="BI4" s="10">
        <f>地市名称!D92</f>
        <v>3878</v>
      </c>
      <c r="BJ4" s="10">
        <f>地市名称!E92</f>
        <v>1292</v>
      </c>
      <c r="BK4" s="10" t="str">
        <f>地市名称!A93</f>
        <v>业务员</v>
      </c>
      <c r="BL4" s="10">
        <f>地市名称!D93</f>
        <v>860</v>
      </c>
      <c r="BM4" s="10">
        <f>地市名称!E93</f>
        <v>430</v>
      </c>
      <c r="BN4" s="10" t="str">
        <f>地市名称!A94</f>
        <v>营业员</v>
      </c>
      <c r="BO4" s="10">
        <f>地市名称!D94</f>
        <v>108</v>
      </c>
      <c r="BP4" s="10">
        <f>地市名称!E94</f>
        <v>54</v>
      </c>
      <c r="BQ4" s="10" t="str">
        <f>地市名称!A95</f>
        <v>质检员</v>
      </c>
      <c r="BR4" s="10">
        <f>地市名称!D95</f>
        <v>85</v>
      </c>
      <c r="BS4" s="10">
        <f>地市名称!E95</f>
        <v>47</v>
      </c>
      <c r="BT4" s="10" t="str">
        <f>地市名称!A96</f>
        <v>仓管员</v>
      </c>
      <c r="BU4" s="10">
        <f>地市名称!D96</f>
        <v>79</v>
      </c>
      <c r="BV4" s="10">
        <f>地市名称!E96</f>
        <v>42</v>
      </c>
      <c r="BW4" s="10">
        <f>地市名称!A97</f>
        <v>0</v>
      </c>
      <c r="BX4" s="10">
        <f>地市名称!D97</f>
        <v>0</v>
      </c>
      <c r="BY4" s="10">
        <f>地市名称!E97</f>
        <v>0</v>
      </c>
      <c r="BZ4" s="10">
        <f>地市名称!A98</f>
        <v>0</v>
      </c>
      <c r="CA4" s="10">
        <f>地市名称!D98</f>
        <v>0</v>
      </c>
      <c r="CB4" s="10">
        <f>地市名称!E98</f>
        <v>0</v>
      </c>
      <c r="CC4" s="10">
        <f>地市名称!A99</f>
        <v>0</v>
      </c>
      <c r="CD4" s="10">
        <f>地市名称!D99</f>
        <v>0</v>
      </c>
      <c r="CE4" s="10">
        <f>地市名称!E99</f>
        <v>0</v>
      </c>
      <c r="CF4" s="10">
        <f>地市名称!A100</f>
        <v>0</v>
      </c>
      <c r="CG4" s="10">
        <f>地市名称!D100</f>
        <v>0</v>
      </c>
      <c r="CH4" s="10">
        <f>地市名称!E100</f>
        <v>0</v>
      </c>
      <c r="CI4" s="10">
        <f>地市名称!A101</f>
        <v>0</v>
      </c>
      <c r="CJ4" s="10">
        <f>地市名称!D101</f>
        <v>0</v>
      </c>
      <c r="CK4" s="10">
        <f>地市名称!E101</f>
        <v>0</v>
      </c>
      <c r="CL4" s="10">
        <f>地市名称!A102</f>
        <v>0</v>
      </c>
      <c r="CM4" s="10">
        <f>地市名称!D102</f>
        <v>0</v>
      </c>
      <c r="CN4" s="10">
        <f>地市名称!E102</f>
        <v>0</v>
      </c>
      <c r="CO4" s="10">
        <f>地市名称!A103</f>
        <v>0</v>
      </c>
      <c r="CP4" s="10">
        <f>地市名称!D103</f>
        <v>0</v>
      </c>
      <c r="CQ4" s="10">
        <f>地市名称!E103</f>
        <v>0</v>
      </c>
      <c r="CR4" s="10">
        <f>地市名称!A104</f>
        <v>0</v>
      </c>
      <c r="CS4" s="10">
        <f>地市名称!D104</f>
        <v>0</v>
      </c>
      <c r="CT4" s="10">
        <f>地市名称!E104</f>
        <v>0</v>
      </c>
      <c r="CU4" s="10">
        <f>地市名称!A105</f>
        <v>0</v>
      </c>
      <c r="CV4" s="10">
        <f>地市名称!D105</f>
        <v>0</v>
      </c>
      <c r="CW4" s="10">
        <f>地市名称!E105</f>
        <v>0</v>
      </c>
      <c r="CX4" s="10">
        <f>地市名称!A106</f>
        <v>0</v>
      </c>
      <c r="CY4" s="10">
        <f>地市名称!D106</f>
        <v>0</v>
      </c>
      <c r="CZ4" s="10">
        <f>地市名称!E106</f>
        <v>0</v>
      </c>
      <c r="DA4" s="10">
        <f>地市名称!A107</f>
        <v>0</v>
      </c>
      <c r="DB4" s="10">
        <f>地市名称!D107</f>
        <v>0</v>
      </c>
      <c r="DC4" s="10">
        <f>地市名称!E107</f>
        <v>0</v>
      </c>
      <c r="DD4" s="10">
        <f>地市名称!A108</f>
        <v>0</v>
      </c>
      <c r="DE4" s="10">
        <f>地市名称!D108</f>
        <v>0</v>
      </c>
      <c r="DF4" s="10">
        <f>地市名称!E108</f>
        <v>0</v>
      </c>
      <c r="DG4" s="10">
        <f>地市名称!A109</f>
        <v>0</v>
      </c>
      <c r="DH4" s="10">
        <f>地市名称!D109</f>
        <v>0</v>
      </c>
      <c r="DI4" s="10">
        <f>地市名称!E109</f>
        <v>0</v>
      </c>
      <c r="DJ4" s="10">
        <f>地市名称!A110</f>
        <v>0</v>
      </c>
      <c r="DK4" s="10">
        <f>地市名称!D110</f>
        <v>0</v>
      </c>
      <c r="DL4" s="10">
        <f>地市名称!E110</f>
        <v>0</v>
      </c>
      <c r="DM4" s="10">
        <f>地市名称!A111</f>
        <v>0</v>
      </c>
      <c r="DN4" s="10">
        <f>地市名称!D111</f>
        <v>0</v>
      </c>
      <c r="DO4" s="10">
        <f>地市名称!E111</f>
        <v>0</v>
      </c>
      <c r="DP4" s="10" t="str">
        <f>地市名称!A117</f>
        <v>文 员 </v>
      </c>
      <c r="DQ4" s="10">
        <f>地市名称!D117</f>
        <v>491</v>
      </c>
      <c r="DR4" s="10">
        <f>地市名称!E117</f>
        <v>982</v>
      </c>
      <c r="DS4" s="10" t="str">
        <f>地市名称!A118</f>
        <v>会计</v>
      </c>
      <c r="DT4" s="10">
        <f>地市名称!D118</f>
        <v>623</v>
      </c>
      <c r="DU4" s="10">
        <f>地市名称!E118</f>
        <v>1247</v>
      </c>
      <c r="DV4" s="10" t="str">
        <f>地市名称!A119</f>
        <v>驾驶员</v>
      </c>
      <c r="DW4" s="10">
        <f>地市名称!D119</f>
        <v>157</v>
      </c>
      <c r="DX4" s="10">
        <f>地市名称!E119</f>
        <v>315</v>
      </c>
      <c r="DY4" s="10" t="str">
        <f>地市名称!A120</f>
        <v>跟单员</v>
      </c>
      <c r="DZ4" s="10">
        <f>地市名称!D120</f>
        <v>132</v>
      </c>
      <c r="EA4" s="10">
        <f>地市名称!E120</f>
        <v>167</v>
      </c>
      <c r="EB4" s="10" t="str">
        <f>地市名称!A121</f>
        <v>电工</v>
      </c>
      <c r="EC4" s="10">
        <f>地市名称!D121</f>
        <v>102</v>
      </c>
      <c r="ED4" s="10">
        <f>地市名称!E121</f>
        <v>136</v>
      </c>
      <c r="EE4" s="10">
        <f>地市名称!A122</f>
        <v>0</v>
      </c>
      <c r="EF4" s="10">
        <f>地市名称!D122</f>
        <v>0</v>
      </c>
      <c r="EG4" s="10">
        <f>地市名称!E122</f>
        <v>0</v>
      </c>
      <c r="EH4" s="10">
        <f>地市名称!A123</f>
        <v>0</v>
      </c>
      <c r="EI4" s="10">
        <f>地市名称!D123</f>
        <v>0</v>
      </c>
      <c r="EJ4" s="10">
        <f>地市名称!E123</f>
        <v>0</v>
      </c>
      <c r="EK4" s="10">
        <f>地市名称!A124</f>
        <v>0</v>
      </c>
      <c r="EL4" s="10">
        <f>地市名称!D124</f>
        <v>0</v>
      </c>
      <c r="EM4" s="10">
        <f>地市名称!E124</f>
        <v>0</v>
      </c>
      <c r="EN4" s="10">
        <f>地市名称!A125</f>
        <v>0</v>
      </c>
      <c r="EO4" s="10">
        <f>地市名称!D125</f>
        <v>0</v>
      </c>
      <c r="EP4" s="10">
        <f>地市名称!E125</f>
        <v>0</v>
      </c>
      <c r="EQ4" s="10">
        <f>地市名称!A126</f>
        <v>0</v>
      </c>
      <c r="ER4" s="10">
        <f>地市名称!D126</f>
        <v>0</v>
      </c>
      <c r="ES4" s="10">
        <f>地市名称!E126</f>
        <v>0</v>
      </c>
      <c r="ET4" s="10">
        <f>地市名称!A127</f>
        <v>0</v>
      </c>
      <c r="EU4" s="10">
        <f>地市名称!D127</f>
        <v>0</v>
      </c>
      <c r="EV4" s="10">
        <f>地市名称!E127</f>
        <v>0</v>
      </c>
      <c r="EW4" s="10">
        <f>地市名称!A128</f>
        <v>0</v>
      </c>
      <c r="EX4" s="10">
        <f>地市名称!D128</f>
        <v>0</v>
      </c>
      <c r="EY4" s="10">
        <f>地市名称!E128</f>
        <v>0</v>
      </c>
      <c r="EZ4" s="10">
        <f>地市名称!A129</f>
        <v>0</v>
      </c>
      <c r="FA4" s="10">
        <f>地市名称!D129</f>
        <v>0</v>
      </c>
      <c r="FB4" s="10">
        <f>地市名称!E129</f>
        <v>0</v>
      </c>
      <c r="FC4" s="10">
        <f>地市名称!A130</f>
        <v>0</v>
      </c>
      <c r="FD4" s="10">
        <f>地市名称!D130</f>
        <v>0</v>
      </c>
      <c r="FE4" s="10">
        <f>地市名称!E130</f>
        <v>0</v>
      </c>
      <c r="FF4" s="10">
        <f>地市名称!A131</f>
        <v>0</v>
      </c>
      <c r="FG4" s="10">
        <f>地市名称!D131</f>
        <v>0</v>
      </c>
      <c r="FH4" s="10">
        <f>地市名称!D131</f>
        <v>0</v>
      </c>
      <c r="FI4" s="10">
        <f>地市名称!A132</f>
        <v>0</v>
      </c>
      <c r="FJ4" s="10">
        <f>地市名称!D132</f>
        <v>0</v>
      </c>
      <c r="FK4" s="10">
        <f>地市名称!D132</f>
        <v>0</v>
      </c>
      <c r="FL4" s="10">
        <f>地市名称!A133</f>
        <v>0</v>
      </c>
      <c r="FM4" s="10">
        <f>地市名称!D133</f>
        <v>0</v>
      </c>
      <c r="FN4" s="10">
        <f>地市名称!E133</f>
        <v>0</v>
      </c>
      <c r="FO4" s="10">
        <f>地市名称!A134</f>
        <v>0</v>
      </c>
      <c r="FP4" s="10">
        <f>地市名称!D134</f>
        <v>0</v>
      </c>
      <c r="FQ4" s="10">
        <f>地市名称!E134</f>
        <v>0</v>
      </c>
      <c r="FR4" s="10">
        <f>地市名称!A135</f>
        <v>0</v>
      </c>
      <c r="FS4" s="10">
        <f>地市名称!D135</f>
        <v>0</v>
      </c>
      <c r="FT4" s="10">
        <f>地市名称!E135</f>
        <v>0</v>
      </c>
      <c r="FU4" s="10">
        <f>地市名称!A136</f>
        <v>0</v>
      </c>
      <c r="FV4" s="10">
        <f>地市名称!D136</f>
        <v>0</v>
      </c>
      <c r="FW4" s="10">
        <f>地市名称!E136</f>
        <v>0</v>
      </c>
      <c r="FX4" s="10">
        <f>地市名称!C151</f>
        <v>2131</v>
      </c>
      <c r="FY4" s="10">
        <f>地市名称!C152</f>
        <v>1133</v>
      </c>
      <c r="FZ4" s="10">
        <f>地市名称!C153</f>
        <v>1208</v>
      </c>
      <c r="GA4" s="10">
        <f>地市名称!C154</f>
        <v>1626</v>
      </c>
      <c r="GB4" s="10">
        <f>地市名称!C155</f>
        <v>139</v>
      </c>
      <c r="GC4" s="10">
        <f>地市名称!C156</f>
        <v>1890</v>
      </c>
      <c r="GD4" s="10">
        <f>地市名称!C157</f>
        <v>6384</v>
      </c>
      <c r="GE4" s="10">
        <f>地市名称!C158</f>
        <v>29</v>
      </c>
      <c r="GF4" s="10" t="str">
        <f>地市名称!C165</f>
        <v>--</v>
      </c>
      <c r="GG4" s="10">
        <f>地市名称!E165</f>
        <v>7708</v>
      </c>
      <c r="GH4" s="10" t="str">
        <f>地市名称!C166</f>
        <v>--</v>
      </c>
      <c r="GI4" s="10">
        <f>地市名称!E166</f>
        <v>5699</v>
      </c>
      <c r="GJ4" s="10" t="str">
        <f>地市名称!C167</f>
        <v>--</v>
      </c>
      <c r="GK4" s="10">
        <f>地市名称!C174</f>
        <v>4308</v>
      </c>
      <c r="GL4" s="10">
        <f>地市名称!E174</f>
        <v>5396</v>
      </c>
      <c r="GM4" s="10">
        <f>地市名称!C175</f>
        <v>3751</v>
      </c>
      <c r="GN4" s="10">
        <f>地市名称!E175</f>
        <v>3748</v>
      </c>
      <c r="GO4" s="10">
        <f>地市名称!C176</f>
        <v>2251</v>
      </c>
      <c r="GP4" s="10">
        <f>地市名称!E176</f>
        <v>2413</v>
      </c>
      <c r="GQ4" s="10">
        <f>地市名称!C177</f>
        <v>1419</v>
      </c>
      <c r="GR4" s="10">
        <f>地市名称!E177</f>
        <v>1850</v>
      </c>
      <c r="GS4" s="10">
        <f>地市名称!C178</f>
        <v>2172</v>
      </c>
      <c r="GT4" s="10">
        <f>地市名称!C185</f>
        <v>2962</v>
      </c>
      <c r="GU4" s="10">
        <f>地市名称!E185</f>
        <v>3461</v>
      </c>
      <c r="GV4" s="10">
        <f>地市名称!C186</f>
        <v>4552</v>
      </c>
      <c r="GW4" s="10">
        <f>地市名称!E186</f>
        <v>4645</v>
      </c>
      <c r="GX4" s="10">
        <f>地市名称!E187</f>
        <v>2712</v>
      </c>
      <c r="GY4" s="10">
        <f>地市名称!E187</f>
        <v>2712</v>
      </c>
      <c r="GZ4" s="10">
        <f>地市名称!C188</f>
        <v>3965</v>
      </c>
      <c r="HA4" s="10">
        <f>地市名称!E188</f>
        <v>4422</v>
      </c>
      <c r="HB4" s="10">
        <f>地市名称!C189</f>
        <v>928</v>
      </c>
      <c r="HC4" s="10">
        <f>地市名称!E189</f>
        <v>875</v>
      </c>
      <c r="HD4" s="10">
        <f>地市名称!C190</f>
        <v>7</v>
      </c>
      <c r="HE4" s="10">
        <f>地市名称!E190</f>
        <v>4</v>
      </c>
      <c r="HF4" s="10">
        <f>地市名称!C191</f>
        <v>1487</v>
      </c>
      <c r="HG4" s="10">
        <f>地市名称!C198</f>
        <v>971</v>
      </c>
      <c r="HH4" s="10">
        <f>地市名称!E198</f>
        <v>844</v>
      </c>
      <c r="HI4" s="10">
        <f>地市名称!C199</f>
        <v>553</v>
      </c>
      <c r="HJ4" s="10">
        <f>地市名称!E199</f>
        <v>391</v>
      </c>
      <c r="HK4" s="10">
        <f>地市名称!C200</f>
        <v>12</v>
      </c>
      <c r="HL4" s="10">
        <f>地市名称!E200</f>
        <v>9</v>
      </c>
      <c r="HM4" s="10">
        <f>地市名称!C201</f>
        <v>7</v>
      </c>
      <c r="HN4" s="10">
        <f>地市名称!E201</f>
        <v>2</v>
      </c>
      <c r="HO4" s="10">
        <f>地市名称!C202</f>
        <v>11</v>
      </c>
      <c r="HP4" s="10">
        <f>地市名称!E202</f>
        <v>5</v>
      </c>
      <c r="HQ4" s="10">
        <f>地市名称!C203</f>
        <v>980</v>
      </c>
      <c r="HR4" s="10">
        <f>地市名称!E203</f>
        <v>854</v>
      </c>
      <c r="HS4" s="10">
        <f>地市名称!C204</f>
        <v>26</v>
      </c>
      <c r="HT4" s="10">
        <f>地市名称!E204</f>
        <v>21</v>
      </c>
      <c r="HU4" s="10">
        <f>地市名称!C205</f>
        <v>5</v>
      </c>
      <c r="HV4" s="10">
        <f>地市名称!E205</f>
        <v>3</v>
      </c>
      <c r="HW4" s="10">
        <f>地市名称!E206</f>
        <v>11278</v>
      </c>
      <c r="HX4" s="10">
        <f>地市名称!C207</f>
        <v>11336</v>
      </c>
    </row>
  </sheetData>
  <mergeCells count="12">
    <mergeCell ref="A1:C1"/>
    <mergeCell ref="D1:F1"/>
    <mergeCell ref="G1:AC1"/>
    <mergeCell ref="AD1:AS1"/>
    <mergeCell ref="AT1:BG1"/>
    <mergeCell ref="BH1:DO1"/>
    <mergeCell ref="DQ1:EJ1"/>
    <mergeCell ref="FX1:GE1"/>
    <mergeCell ref="GF1:GJ1"/>
    <mergeCell ref="GK1:GS1"/>
    <mergeCell ref="GT1:HF1"/>
    <mergeCell ref="HG1:HX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地市名称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</dc:creator>
  <cp:lastModifiedBy>Administrator</cp:lastModifiedBy>
  <dcterms:created xsi:type="dcterms:W3CDTF">2018-04-20T07:15:00Z</dcterms:created>
  <dcterms:modified xsi:type="dcterms:W3CDTF">2025-01-07T07:11:45Z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6C1A40B37CBC4486B0E62DA3C62C4129</vt:lpwstr>
  </property>
</Properties>
</file>