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<sst xmlns="http://schemas.openxmlformats.org/spreadsheetml/2006/main" count="249" uniqueCount="130">
  <si>
    <t>2024年第二季度公共就业服务机构市场职业供求状况分析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</si>
  <si>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</si>
  <si>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</si>
  <si>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</si>
  <si>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</si>
  <si>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</si>
  <si>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</si>
  <si>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</si>
  <si>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</si>
  <si>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t>续表一</t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</si>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</sst>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1" xfId="0" applyFont="1" applyFill="1" applyBorder="1" applyAlignment="1" applyProtection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/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/>
    <xf numFmtId="176" fontId="2" fillId="0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/>
    <xf numFmtId="10" fontId="2" fillId="2" borderId="1" xfId="0" applyNumberFormat="1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tabSelected="1" workbookViewId="0">
      <selection activeCell="A1" sqref="A1:G2"/>
    </sheetView>
  </sheetViews>
  <sheetFormatPr defaultColWidth="9" defaultRowHeight="13.5" outlineLevelCol="6"/>
  <cols>
    <col min="1" max="1" width="27.625" customWidth="1"/>
    <col min="4" max="4" width="9" customWidth="1"/>
    <col min="6" max="6" width="11.375" customWidth="1"/>
    <col min="7" max="7" width="11.1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22" customHeight="1" spans="1:7">
      <c r="A2" s="1"/>
      <c r="B2" s="1"/>
      <c r="C2" s="1"/>
      <c r="D2" s="1"/>
      <c r="E2" s="1"/>
      <c r="F2" s="1"/>
      <c r="G2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/>
      <c r="G3" s="3"/>
    </row>
    <row r="4" spans="1:7">
      <c r="A4" s="2" t="s">
        <v>6</v>
      </c>
      <c r="B4" s="2" t="s">
        <v>7</v>
      </c>
      <c r="C4" s="2">
        <v>1</v>
      </c>
      <c r="D4" s="2">
        <v>2</v>
      </c>
      <c r="E4" s="2">
        <v>3</v>
      </c>
      <c r="F4" s="3"/>
      <c r="G4" s="3"/>
    </row>
    <row r="5" spans="1:7">
      <c r="A5" s="2" t="s">
        <v>8</v>
      </c>
      <c r="B5" s="2">
        <v>1</v>
      </c>
      <c r="C5" s="4">
        <f>C11</f>
        <v>14046</v>
      </c>
      <c r="D5" s="4">
        <f>E74</f>
        <v>12763</v>
      </c>
      <c r="E5" s="5">
        <f>IFERROR(C5/D5,0)</f>
        <v>1.1005249549479</v>
      </c>
      <c r="F5" s="3"/>
      <c r="G5" s="3"/>
    </row>
    <row r="6" spans="1:7">
      <c r="A6" s="6"/>
      <c r="B6" s="6"/>
      <c r="C6" s="7"/>
      <c r="D6" s="7"/>
      <c r="E6" s="7"/>
      <c r="F6" s="3"/>
      <c r="G6" s="3"/>
    </row>
    <row r="7" spans="1:7">
      <c r="A7" s="8" t="s">
        <v>9</v>
      </c>
      <c r="B7" s="3"/>
      <c r="C7" s="3"/>
      <c r="D7" s="3"/>
      <c r="E7" s="3"/>
      <c r="F7" s="3"/>
      <c r="G7" s="3"/>
    </row>
    <row r="8" spans="1:7">
      <c r="A8" s="2" t="s">
        <v>1</v>
      </c>
      <c r="B8" s="2" t="s">
        <v>2</v>
      </c>
      <c r="C8" s="9" t="s">
        <v>10</v>
      </c>
      <c r="D8" s="9"/>
      <c r="E8" s="3"/>
      <c r="F8" s="3"/>
      <c r="G8" s="3"/>
    </row>
    <row r="9" ht="27" spans="1:7">
      <c r="A9" s="2"/>
      <c r="B9" s="2"/>
      <c r="C9" s="9" t="s">
        <v>3</v>
      </c>
      <c r="D9" s="9" t="s">
        <v>11</v>
      </c>
      <c r="E9" s="3"/>
      <c r="F9" s="3"/>
      <c r="G9" s="3"/>
    </row>
    <row r="10" spans="1:7">
      <c r="A10" s="2" t="s">
        <v>6</v>
      </c>
      <c r="B10" s="2" t="s">
        <v>7</v>
      </c>
      <c r="C10" s="9">
        <v>4</v>
      </c>
      <c r="D10" s="9">
        <v>5</v>
      </c>
      <c r="E10" s="3"/>
      <c r="F10" s="3"/>
      <c r="G10" s="3"/>
    </row>
    <row r="11" spans="1:7">
      <c r="A11" s="2" t="s">
        <v>12</v>
      </c>
      <c r="B11" s="2">
        <v>2</v>
      </c>
      <c r="C11" s="2">
        <f>C12+C13+C14</f>
        <v>14046</v>
      </c>
      <c r="D11" s="10">
        <f>SUM(D12:D14)</f>
        <v>1</v>
      </c>
      <c r="E11" s="3"/>
      <c r="F11" s="3"/>
      <c r="G11" s="3"/>
    </row>
    <row r="12" spans="1:7">
      <c r="A12" s="2" t="s">
        <v>13</v>
      </c>
      <c r="B12" s="2">
        <v>3</v>
      </c>
      <c r="C12" s="11">
        <f>C21-C22</f>
        <v>2</v>
      </c>
      <c r="D12" s="10">
        <f t="shared" ref="D12:D14" si="0">IFERROR(C12/$C$11,0)</f>
        <v>0.000142389292325217</v>
      </c>
      <c r="E12" s="3"/>
      <c r="F12" s="3"/>
      <c r="G12" s="3"/>
    </row>
    <row r="13" spans="1:7">
      <c r="A13" s="2" t="s">
        <v>14</v>
      </c>
      <c r="B13" s="2">
        <v>4</v>
      </c>
      <c r="C13" s="11">
        <f>C23-C24+C25-C26+C27+C28</f>
        <v>2344</v>
      </c>
      <c r="D13" s="10">
        <f t="shared" si="0"/>
        <v>0.166880250605154</v>
      </c>
      <c r="E13" s="3"/>
      <c r="F13" s="3"/>
      <c r="G13" s="3"/>
    </row>
    <row r="14" spans="1:7">
      <c r="A14" s="2" t="s">
        <v>15</v>
      </c>
      <c r="B14" s="2">
        <v>5</v>
      </c>
      <c r="C14" s="11">
        <f>C22+C24+C26+C29+C30+C31+C32+C33+C34+C35+C36+C37+C38+C39+C40+C41+C42+C43</f>
        <v>11700</v>
      </c>
      <c r="D14" s="10">
        <f t="shared" si="0"/>
        <v>0.83297736010252</v>
      </c>
      <c r="E14" s="3"/>
      <c r="F14" s="3"/>
      <c r="G14" s="3"/>
    </row>
    <row r="15" spans="1:7">
      <c r="A15" s="6"/>
      <c r="B15" s="6"/>
      <c r="C15" s="6"/>
      <c r="D15" s="6"/>
      <c r="E15" s="3"/>
      <c r="F15" s="3"/>
      <c r="G15" s="3"/>
    </row>
    <row r="16" spans="1:7">
      <c r="A16" s="8" t="s">
        <v>16</v>
      </c>
      <c r="B16" s="3"/>
      <c r="C16" s="3"/>
      <c r="D16" s="3"/>
      <c r="E16" s="3"/>
      <c r="F16" s="3"/>
      <c r="G16" s="3"/>
    </row>
    <row r="17" spans="1:7">
      <c r="A17" s="2" t="s">
        <v>1</v>
      </c>
      <c r="B17" s="2" t="s">
        <v>2</v>
      </c>
      <c r="C17" s="2" t="s">
        <v>17</v>
      </c>
      <c r="D17" s="2"/>
      <c r="E17" s="3"/>
      <c r="F17" s="3"/>
      <c r="G17" s="3"/>
    </row>
    <row r="18" ht="27" spans="1:7">
      <c r="A18" s="2"/>
      <c r="B18" s="2"/>
      <c r="C18" s="2" t="s">
        <v>3</v>
      </c>
      <c r="D18" s="2" t="s">
        <v>11</v>
      </c>
      <c r="E18" s="3"/>
      <c r="F18" s="3"/>
      <c r="G18" s="3"/>
    </row>
    <row r="19" spans="1:7">
      <c r="A19" s="2" t="s">
        <v>6</v>
      </c>
      <c r="B19" s="2" t="s">
        <v>7</v>
      </c>
      <c r="C19" s="2">
        <v>6</v>
      </c>
      <c r="D19" s="2">
        <v>7</v>
      </c>
      <c r="E19" s="3"/>
      <c r="F19" s="3"/>
      <c r="G19" s="3"/>
    </row>
    <row r="20" spans="1:7">
      <c r="A20" s="12" t="s">
        <v>12</v>
      </c>
      <c r="B20" s="2">
        <v>6</v>
      </c>
      <c r="C20" s="2">
        <f>SUM(C21:C43)-C22-C24-C26</f>
        <v>14046</v>
      </c>
      <c r="D20" s="10">
        <f>SUM(D21:D43)-D26-D24-D22</f>
        <v>1</v>
      </c>
      <c r="E20" s="3"/>
      <c r="F20" s="3"/>
      <c r="G20" s="3"/>
    </row>
    <row r="21" spans="1:7">
      <c r="A21" s="12" t="s">
        <v>18</v>
      </c>
      <c r="B21" s="2">
        <v>7</v>
      </c>
      <c r="C21" s="13">
        <v>4</v>
      </c>
      <c r="D21" s="10">
        <f t="shared" ref="D21:D43" si="1">IFERROR(C21/$C$11,0)</f>
        <v>0.000284778584650434</v>
      </c>
      <c r="E21" s="3"/>
      <c r="F21" s="14"/>
      <c r="G21" s="3"/>
    </row>
    <row r="22" ht="27" spans="1:7">
      <c r="A22" s="15" t="s">
        <v>19</v>
      </c>
      <c r="B22" s="2">
        <v>8</v>
      </c>
      <c r="C22" s="13">
        <v>2</v>
      </c>
      <c r="D22" s="10">
        <f t="shared" si="1"/>
        <v>0.000142389292325217</v>
      </c>
      <c r="E22" s="3"/>
      <c r="F22" s="14"/>
      <c r="G22" s="3"/>
    </row>
    <row r="23" spans="1:7">
      <c r="A23" s="12" t="s">
        <v>20</v>
      </c>
      <c r="B23" s="2">
        <v>9</v>
      </c>
      <c r="C23" s="13">
        <v>0</v>
      </c>
      <c r="D23" s="10">
        <f t="shared" si="1"/>
        <v>0</v>
      </c>
      <c r="E23" s="3"/>
      <c r="F23" s="14"/>
      <c r="G23" s="3"/>
    </row>
    <row r="24" ht="27" spans="1:7">
      <c r="A24" s="15" t="s">
        <v>21</v>
      </c>
      <c r="B24" s="2">
        <v>10</v>
      </c>
      <c r="C24" s="13">
        <v>0</v>
      </c>
      <c r="D24" s="10">
        <f t="shared" si="1"/>
        <v>0</v>
      </c>
      <c r="E24" s="3"/>
      <c r="F24" s="14"/>
      <c r="G24" s="3"/>
    </row>
    <row r="25" spans="1:7">
      <c r="A25" s="12" t="s">
        <v>22</v>
      </c>
      <c r="B25" s="2">
        <v>11</v>
      </c>
      <c r="C25" s="13">
        <v>7841</v>
      </c>
      <c r="D25" s="10">
        <f t="shared" si="1"/>
        <v>0.558237220561014</v>
      </c>
      <c r="E25" s="3"/>
      <c r="F25" s="14"/>
      <c r="G25" s="3"/>
    </row>
    <row r="26" ht="27" spans="1:7">
      <c r="A26" s="15" t="s">
        <v>23</v>
      </c>
      <c r="B26" s="2">
        <v>12</v>
      </c>
      <c r="C26" s="13">
        <v>5872</v>
      </c>
      <c r="D26" s="10">
        <f t="shared" si="1"/>
        <v>0.418054962266838</v>
      </c>
      <c r="E26" s="3"/>
      <c r="F26" s="14"/>
      <c r="G26" s="3"/>
    </row>
    <row r="27" ht="27" spans="1:7">
      <c r="A27" s="12" t="s">
        <v>24</v>
      </c>
      <c r="B27" s="2">
        <v>13</v>
      </c>
      <c r="C27" s="13">
        <v>251</v>
      </c>
      <c r="D27" s="10">
        <f t="shared" si="1"/>
        <v>0.0178698561868148</v>
      </c>
      <c r="E27" s="3"/>
      <c r="F27" s="14"/>
      <c r="G27" s="3"/>
    </row>
    <row r="28" spans="1:7">
      <c r="A28" s="12" t="s">
        <v>25</v>
      </c>
      <c r="B28" s="2">
        <v>14</v>
      </c>
      <c r="C28" s="13">
        <v>124</v>
      </c>
      <c r="D28" s="10">
        <f t="shared" si="1"/>
        <v>0.00882813612416346</v>
      </c>
      <c r="E28" s="3"/>
      <c r="F28" s="14"/>
      <c r="G28" s="3"/>
    </row>
    <row r="29" spans="1:7">
      <c r="A29" s="12" t="s">
        <v>26</v>
      </c>
      <c r="B29" s="2">
        <v>15</v>
      </c>
      <c r="C29" s="13">
        <v>219</v>
      </c>
      <c r="D29" s="10">
        <f t="shared" si="1"/>
        <v>0.0155916275096113</v>
      </c>
      <c r="E29" s="3"/>
      <c r="F29" s="14"/>
      <c r="G29" s="3"/>
    </row>
    <row r="30" spans="1:7">
      <c r="A30" s="12" t="s">
        <v>27</v>
      </c>
      <c r="B30" s="2">
        <v>16</v>
      </c>
      <c r="C30" s="13">
        <v>135</v>
      </c>
      <c r="D30" s="10">
        <f t="shared" si="1"/>
        <v>0.00961127723195216</v>
      </c>
      <c r="E30" s="3"/>
      <c r="F30" s="14"/>
      <c r="G30" s="3"/>
    </row>
    <row r="31" spans="1:7">
      <c r="A31" s="12" t="s">
        <v>28</v>
      </c>
      <c r="B31" s="2">
        <v>17</v>
      </c>
      <c r="C31" s="13">
        <v>3640</v>
      </c>
      <c r="D31" s="10">
        <f t="shared" si="1"/>
        <v>0.259148512031895</v>
      </c>
      <c r="E31" s="3"/>
      <c r="F31" s="14"/>
      <c r="G31" s="3"/>
    </row>
    <row r="32" ht="27" spans="1:7">
      <c r="A32" s="12" t="s">
        <v>29</v>
      </c>
      <c r="B32" s="2">
        <v>18</v>
      </c>
      <c r="C32" s="13">
        <v>744</v>
      </c>
      <c r="D32" s="10">
        <f t="shared" si="1"/>
        <v>0.0529688167449808</v>
      </c>
      <c r="E32" s="3"/>
      <c r="F32" s="14"/>
      <c r="G32" s="3"/>
    </row>
    <row r="33" spans="1:7">
      <c r="A33" s="12" t="s">
        <v>30</v>
      </c>
      <c r="B33" s="2">
        <v>19</v>
      </c>
      <c r="C33" s="13">
        <v>89</v>
      </c>
      <c r="D33" s="10">
        <f t="shared" si="1"/>
        <v>0.00633632350847216</v>
      </c>
      <c r="E33" s="3"/>
      <c r="F33" s="14"/>
      <c r="G33" s="3"/>
    </row>
    <row r="34" spans="1:7">
      <c r="A34" s="12" t="s">
        <v>31</v>
      </c>
      <c r="B34" s="2">
        <v>20</v>
      </c>
      <c r="C34" s="13">
        <v>458</v>
      </c>
      <c r="D34" s="10">
        <f t="shared" si="1"/>
        <v>0.0326071479424747</v>
      </c>
      <c r="E34" s="3"/>
      <c r="F34" s="14"/>
      <c r="G34" s="3"/>
    </row>
    <row r="35" spans="1:7">
      <c r="A35" s="12" t="s">
        <v>32</v>
      </c>
      <c r="B35" s="2">
        <v>21</v>
      </c>
      <c r="C35" s="13">
        <v>95</v>
      </c>
      <c r="D35" s="10">
        <f t="shared" si="1"/>
        <v>0.00676349138544781</v>
      </c>
      <c r="E35" s="3"/>
      <c r="F35" s="14"/>
      <c r="G35" s="3"/>
    </row>
    <row r="36" spans="1:7">
      <c r="A36" s="12" t="s">
        <v>33</v>
      </c>
      <c r="B36" s="2">
        <v>22</v>
      </c>
      <c r="C36" s="13">
        <v>0</v>
      </c>
      <c r="D36" s="10">
        <f t="shared" si="1"/>
        <v>0</v>
      </c>
      <c r="E36" s="3"/>
      <c r="F36" s="14"/>
      <c r="G36" s="3"/>
    </row>
    <row r="37" spans="1:7">
      <c r="A37" s="12" t="s">
        <v>34</v>
      </c>
      <c r="B37" s="2">
        <v>23</v>
      </c>
      <c r="C37" s="13">
        <v>0</v>
      </c>
      <c r="D37" s="10">
        <f t="shared" si="1"/>
        <v>0</v>
      </c>
      <c r="E37" s="3"/>
      <c r="F37" s="14"/>
      <c r="G37" s="3"/>
    </row>
    <row r="38" spans="1:7">
      <c r="A38" s="12" t="s">
        <v>35</v>
      </c>
      <c r="B38" s="2">
        <v>24</v>
      </c>
      <c r="C38" s="13">
        <v>242</v>
      </c>
      <c r="D38" s="10">
        <f t="shared" si="1"/>
        <v>0.0172291043713513</v>
      </c>
      <c r="E38" s="3"/>
      <c r="F38" s="14"/>
      <c r="G38" s="3"/>
    </row>
    <row r="39" spans="1:7">
      <c r="A39" s="12" t="s">
        <v>36</v>
      </c>
      <c r="B39" s="2">
        <v>25</v>
      </c>
      <c r="C39" s="13">
        <v>113</v>
      </c>
      <c r="D39" s="10">
        <f t="shared" si="1"/>
        <v>0.00804499501637477</v>
      </c>
      <c r="E39" s="3"/>
      <c r="F39" s="14"/>
      <c r="G39" s="3"/>
    </row>
    <row r="40" spans="1:7">
      <c r="A40" s="12" t="s">
        <v>37</v>
      </c>
      <c r="B40" s="2">
        <v>26</v>
      </c>
      <c r="C40" s="13">
        <v>0</v>
      </c>
      <c r="D40" s="10">
        <f t="shared" si="1"/>
        <v>0</v>
      </c>
      <c r="E40" s="3"/>
      <c r="F40" s="14"/>
      <c r="G40" s="3"/>
    </row>
    <row r="41" spans="1:7">
      <c r="A41" s="12" t="s">
        <v>38</v>
      </c>
      <c r="B41" s="2">
        <v>27</v>
      </c>
      <c r="C41" s="13">
        <v>91</v>
      </c>
      <c r="D41" s="10">
        <f t="shared" si="1"/>
        <v>0.00647871280079738</v>
      </c>
      <c r="E41" s="3"/>
      <c r="F41" s="14"/>
      <c r="G41" s="3"/>
    </row>
    <row r="42" spans="1:7">
      <c r="A42" s="12" t="s">
        <v>39</v>
      </c>
      <c r="B42" s="2">
        <v>28</v>
      </c>
      <c r="C42" s="13">
        <v>0</v>
      </c>
      <c r="D42" s="10">
        <f t="shared" si="1"/>
        <v>0</v>
      </c>
      <c r="E42" s="3"/>
      <c r="F42" s="14"/>
      <c r="G42" s="3"/>
    </row>
    <row r="43" spans="1:7">
      <c r="A43" s="12" t="s">
        <v>40</v>
      </c>
      <c r="B43" s="2">
        <v>29</v>
      </c>
      <c r="C43" s="13">
        <v>0</v>
      </c>
      <c r="D43" s="10">
        <f t="shared" si="1"/>
        <v>0</v>
      </c>
      <c r="E43" s="3"/>
      <c r="F43" s="14"/>
      <c r="G43" s="3"/>
    </row>
    <row r="44" spans="1:7">
      <c r="A44" s="16"/>
      <c r="B44" s="16"/>
      <c r="C44" s="16"/>
      <c r="D44" s="16"/>
      <c r="E44" s="3"/>
      <c r="F44" s="14"/>
      <c r="G44" s="3"/>
    </row>
    <row r="45" spans="1:7">
      <c r="A45" s="16"/>
      <c r="B45" s="16"/>
      <c r="C45" s="16"/>
      <c r="D45" s="16"/>
      <c r="E45" s="3"/>
      <c r="F45" s="3"/>
      <c r="G45" s="3"/>
    </row>
    <row r="46" spans="1:7">
      <c r="A46" s="16"/>
      <c r="B46" s="16"/>
      <c r="C46" s="16"/>
      <c r="D46" s="16"/>
      <c r="E46" s="3"/>
      <c r="F46" s="3"/>
      <c r="G46" s="3"/>
    </row>
    <row r="47" spans="1:7">
      <c r="A47" s="17"/>
      <c r="B47" s="18"/>
      <c r="C47" s="19"/>
      <c r="D47" s="18"/>
      <c r="E47" s="3"/>
      <c r="F47" s="3"/>
      <c r="G47" s="3"/>
    </row>
    <row r="48" spans="1:7">
      <c r="A48" s="8" t="s">
        <v>41</v>
      </c>
      <c r="B48" s="3"/>
      <c r="C48" s="3"/>
      <c r="D48" s="3"/>
      <c r="E48" s="3"/>
      <c r="F48" s="3"/>
      <c r="G48" s="3"/>
    </row>
    <row r="49" spans="1:7">
      <c r="A49" s="2" t="s">
        <v>1</v>
      </c>
      <c r="B49" s="2" t="s">
        <v>2</v>
      </c>
      <c r="C49" s="2" t="s">
        <v>42</v>
      </c>
      <c r="D49" s="2"/>
      <c r="E49" s="3"/>
      <c r="F49" s="3"/>
      <c r="G49" s="3"/>
    </row>
    <row r="50" ht="27" spans="1:7">
      <c r="A50" s="2"/>
      <c r="B50" s="2"/>
      <c r="C50" s="2" t="s">
        <v>3</v>
      </c>
      <c r="D50" s="2" t="s">
        <v>11</v>
      </c>
      <c r="E50" s="3"/>
      <c r="F50" s="3"/>
      <c r="G50" s="3"/>
    </row>
    <row r="51" spans="1:7">
      <c r="A51" s="2" t="s">
        <v>6</v>
      </c>
      <c r="B51" s="2" t="s">
        <v>7</v>
      </c>
      <c r="C51" s="2">
        <v>8</v>
      </c>
      <c r="D51" s="2">
        <v>9</v>
      </c>
      <c r="E51" s="3"/>
      <c r="F51" s="3"/>
      <c r="G51" s="3"/>
    </row>
    <row r="52" spans="1:7">
      <c r="A52" s="2" t="s">
        <v>43</v>
      </c>
      <c r="B52" s="2">
        <v>30</v>
      </c>
      <c r="C52" s="2">
        <f>C53+C66+C67+C68</f>
        <v>14046</v>
      </c>
      <c r="D52" s="10">
        <f>D53+D66+D67+D68</f>
        <v>1</v>
      </c>
      <c r="E52" s="3"/>
      <c r="F52" s="3"/>
      <c r="G52" s="3"/>
    </row>
    <row r="53" spans="1:7">
      <c r="A53" s="12" t="s">
        <v>44</v>
      </c>
      <c r="B53" s="2">
        <v>31</v>
      </c>
      <c r="C53" s="2">
        <f>C54+C63+C64+C65</f>
        <v>14046</v>
      </c>
      <c r="D53" s="10">
        <f t="shared" ref="D53:D68" si="2">IFERROR(C53/$C$11,0)</f>
        <v>1</v>
      </c>
      <c r="E53" s="3"/>
      <c r="F53" s="3"/>
      <c r="G53" s="3"/>
    </row>
    <row r="54" spans="1:7">
      <c r="A54" s="12" t="s">
        <v>45</v>
      </c>
      <c r="B54" s="2">
        <v>32</v>
      </c>
      <c r="C54" s="2">
        <f>C55+C56+C57+C58+C59+C60+C61+C62</f>
        <v>9689</v>
      </c>
      <c r="D54" s="10">
        <f t="shared" si="2"/>
        <v>0.689804926669514</v>
      </c>
      <c r="E54" s="3"/>
      <c r="F54" s="3"/>
      <c r="G54" s="3"/>
    </row>
    <row r="55" spans="1:7">
      <c r="A55" s="12" t="s">
        <v>46</v>
      </c>
      <c r="B55" s="2">
        <v>33</v>
      </c>
      <c r="C55" s="13">
        <v>29</v>
      </c>
      <c r="D55" s="10">
        <f t="shared" si="2"/>
        <v>0.00206464473871565</v>
      </c>
      <c r="E55" s="3"/>
      <c r="F55" s="14"/>
      <c r="G55" s="14"/>
    </row>
    <row r="56" spans="1:7">
      <c r="A56" s="12" t="s">
        <v>47</v>
      </c>
      <c r="B56" s="2">
        <v>34</v>
      </c>
      <c r="C56" s="13">
        <v>0</v>
      </c>
      <c r="D56" s="10">
        <f t="shared" si="2"/>
        <v>0</v>
      </c>
      <c r="E56" s="3"/>
      <c r="F56" s="14"/>
      <c r="G56" s="14"/>
    </row>
    <row r="57" spans="1:7">
      <c r="A57" s="12" t="s">
        <v>48</v>
      </c>
      <c r="B57" s="2">
        <v>35</v>
      </c>
      <c r="C57" s="13">
        <v>36</v>
      </c>
      <c r="D57" s="10">
        <f t="shared" si="2"/>
        <v>0.00256300726185391</v>
      </c>
      <c r="E57" s="3"/>
      <c r="F57" s="14"/>
      <c r="G57" s="14"/>
    </row>
    <row r="58" spans="1:7">
      <c r="A58" s="12" t="s">
        <v>49</v>
      </c>
      <c r="B58" s="2">
        <v>36</v>
      </c>
      <c r="C58" s="13">
        <v>18</v>
      </c>
      <c r="D58" s="10">
        <f t="shared" si="2"/>
        <v>0.00128150363092695</v>
      </c>
      <c r="E58" s="3"/>
      <c r="F58" s="14"/>
      <c r="G58" s="14"/>
    </row>
    <row r="59" spans="1:7">
      <c r="A59" s="12" t="s">
        <v>50</v>
      </c>
      <c r="B59" s="2">
        <v>37</v>
      </c>
      <c r="C59" s="13">
        <v>6229</v>
      </c>
      <c r="D59" s="10">
        <f t="shared" si="2"/>
        <v>0.443471450946889</v>
      </c>
      <c r="E59" s="3"/>
      <c r="F59" s="14"/>
      <c r="G59" s="14"/>
    </row>
    <row r="60" spans="1:7">
      <c r="A60" s="12" t="s">
        <v>51</v>
      </c>
      <c r="B60" s="2">
        <v>38</v>
      </c>
      <c r="C60" s="13">
        <v>1142</v>
      </c>
      <c r="D60" s="10">
        <f t="shared" si="2"/>
        <v>0.081304285917699</v>
      </c>
      <c r="E60" s="3"/>
      <c r="F60" s="14"/>
      <c r="G60" s="14"/>
    </row>
    <row r="61" spans="1:7">
      <c r="A61" s="12" t="s">
        <v>52</v>
      </c>
      <c r="B61" s="2">
        <v>39</v>
      </c>
      <c r="C61" s="13">
        <v>2185</v>
      </c>
      <c r="D61" s="10">
        <f t="shared" si="2"/>
        <v>0.1555603018653</v>
      </c>
      <c r="E61" s="3"/>
      <c r="F61" s="14"/>
      <c r="G61" s="14"/>
    </row>
    <row r="62" spans="1:7">
      <c r="A62" s="12" t="s">
        <v>53</v>
      </c>
      <c r="B62" s="2">
        <v>40</v>
      </c>
      <c r="C62" s="13">
        <v>50</v>
      </c>
      <c r="D62" s="10">
        <f t="shared" si="2"/>
        <v>0.00355973230813043</v>
      </c>
      <c r="E62" s="3"/>
      <c r="F62" s="14"/>
      <c r="G62" s="14"/>
    </row>
    <row r="63" spans="1:7">
      <c r="A63" s="12" t="s">
        <v>54</v>
      </c>
      <c r="B63" s="2">
        <v>41</v>
      </c>
      <c r="C63" s="13">
        <v>207</v>
      </c>
      <c r="D63" s="10">
        <f t="shared" si="2"/>
        <v>0.01473729175566</v>
      </c>
      <c r="E63" s="3"/>
      <c r="F63" s="14"/>
      <c r="G63" s="14"/>
    </row>
    <row r="64" spans="1:7">
      <c r="A64" s="12" t="s">
        <v>55</v>
      </c>
      <c r="B64" s="2">
        <v>42</v>
      </c>
      <c r="C64" s="13">
        <v>56</v>
      </c>
      <c r="D64" s="10">
        <f t="shared" si="2"/>
        <v>0.00398690018510608</v>
      </c>
      <c r="E64" s="3"/>
      <c r="F64" s="14"/>
      <c r="G64" s="14"/>
    </row>
    <row r="65" spans="1:7">
      <c r="A65" s="12" t="s">
        <v>56</v>
      </c>
      <c r="B65" s="2">
        <v>43</v>
      </c>
      <c r="C65" s="13">
        <v>4094</v>
      </c>
      <c r="D65" s="10">
        <f t="shared" si="2"/>
        <v>0.291470881389719</v>
      </c>
      <c r="E65" s="3"/>
      <c r="F65" s="20"/>
      <c r="G65" s="14"/>
    </row>
    <row r="66" spans="1:7">
      <c r="A66" s="12" t="s">
        <v>57</v>
      </c>
      <c r="B66" s="2">
        <v>44</v>
      </c>
      <c r="C66" s="13">
        <v>0</v>
      </c>
      <c r="D66" s="10">
        <f t="shared" si="2"/>
        <v>0</v>
      </c>
      <c r="E66" s="3"/>
      <c r="F66" s="14"/>
      <c r="G66" s="14"/>
    </row>
    <row r="67" spans="1:7">
      <c r="A67" s="12" t="s">
        <v>58</v>
      </c>
      <c r="B67" s="2">
        <v>45</v>
      </c>
      <c r="C67" s="13">
        <v>0</v>
      </c>
      <c r="D67" s="10">
        <f t="shared" si="2"/>
        <v>0</v>
      </c>
      <c r="E67" s="3"/>
      <c r="F67" s="14"/>
      <c r="G67" s="14"/>
    </row>
    <row r="68" spans="1:7">
      <c r="A68" s="12" t="s">
        <v>59</v>
      </c>
      <c r="B68" s="2">
        <v>46</v>
      </c>
      <c r="C68" s="13">
        <v>0</v>
      </c>
      <c r="D68" s="10">
        <f t="shared" si="2"/>
        <v>0</v>
      </c>
      <c r="E68" s="3"/>
      <c r="F68" s="14"/>
      <c r="G68" s="14"/>
    </row>
    <row r="69" spans="1:7">
      <c r="A69" s="3"/>
      <c r="B69" s="3"/>
      <c r="C69" s="3"/>
      <c r="D69" s="3"/>
      <c r="E69" s="3"/>
      <c r="F69" s="3"/>
      <c r="G69" s="3"/>
    </row>
    <row r="70" spans="1:7">
      <c r="A70" s="8" t="s">
        <v>60</v>
      </c>
      <c r="B70" s="3"/>
      <c r="C70" s="3"/>
      <c r="D70" s="3"/>
      <c r="E70" s="3"/>
      <c r="F70" s="3"/>
      <c r="G70" s="3"/>
    </row>
    <row r="71" spans="1:7">
      <c r="A71" s="2" t="s">
        <v>1</v>
      </c>
      <c r="B71" s="2" t="s">
        <v>2</v>
      </c>
      <c r="C71" s="2" t="s">
        <v>61</v>
      </c>
      <c r="D71" s="2"/>
      <c r="E71" s="2"/>
      <c r="F71" s="2"/>
      <c r="G71" s="2"/>
    </row>
    <row r="72" ht="27" spans="1:7">
      <c r="A72" s="2"/>
      <c r="B72" s="2"/>
      <c r="C72" s="2" t="s">
        <v>3</v>
      </c>
      <c r="D72" s="2" t="s">
        <v>11</v>
      </c>
      <c r="E72" s="2" t="s">
        <v>4</v>
      </c>
      <c r="F72" s="2" t="s">
        <v>11</v>
      </c>
      <c r="G72" s="2" t="s">
        <v>5</v>
      </c>
    </row>
    <row r="73" spans="1:7">
      <c r="A73" s="2" t="s">
        <v>6</v>
      </c>
      <c r="B73" s="2" t="s">
        <v>7</v>
      </c>
      <c r="C73" s="2">
        <v>10</v>
      </c>
      <c r="D73" s="2">
        <v>11</v>
      </c>
      <c r="E73" s="2">
        <v>12</v>
      </c>
      <c r="F73" s="2">
        <v>13</v>
      </c>
      <c r="G73" s="2">
        <v>14</v>
      </c>
    </row>
    <row r="74" spans="1:7">
      <c r="A74" s="2" t="s">
        <v>12</v>
      </c>
      <c r="B74" s="2">
        <v>47</v>
      </c>
      <c r="C74" s="2">
        <f>SUM(C75:C81)</f>
        <v>14046</v>
      </c>
      <c r="D74" s="10">
        <f>SUM(D75:D81)</f>
        <v>1</v>
      </c>
      <c r="E74" s="2">
        <f>SUM(E75:E82)</f>
        <v>12763</v>
      </c>
      <c r="F74" s="10">
        <f>SUM(F75:F82)</f>
        <v>1</v>
      </c>
      <c r="G74" s="21">
        <f>IFERROR(C74/E74,0)</f>
        <v>1.1005249549479</v>
      </c>
    </row>
    <row r="75" spans="1:7">
      <c r="A75" s="12" t="s">
        <v>62</v>
      </c>
      <c r="B75" s="2">
        <v>48</v>
      </c>
      <c r="C75" s="13">
        <v>31</v>
      </c>
      <c r="D75" s="22">
        <f t="shared" ref="D75:D81" si="3">IFERROR(C75/$C$11,0)</f>
        <v>0.00220703403104087</v>
      </c>
      <c r="E75" s="13">
        <v>36</v>
      </c>
      <c r="F75" s="10">
        <f t="shared" ref="F75:F82" si="4">IFERROR(E75/$E$74,0)</f>
        <v>0.0028206534513829</v>
      </c>
      <c r="G75" s="21">
        <f t="shared" ref="G75:G81" si="5">IFERROR(C75/(E75+$E$82*F75),0)</f>
        <v>0.861111111111111</v>
      </c>
    </row>
    <row r="76" spans="1:7">
      <c r="A76" s="12" t="s">
        <v>63</v>
      </c>
      <c r="B76" s="2">
        <v>49</v>
      </c>
      <c r="C76" s="13">
        <v>1260</v>
      </c>
      <c r="D76" s="22">
        <f t="shared" si="3"/>
        <v>0.0897052541648868</v>
      </c>
      <c r="E76" s="13">
        <v>1306</v>
      </c>
      <c r="F76" s="10">
        <f t="shared" si="4"/>
        <v>0.102327039097391</v>
      </c>
      <c r="G76" s="21">
        <f t="shared" si="5"/>
        <v>0.964777947932619</v>
      </c>
    </row>
    <row r="77" spans="1:7">
      <c r="A77" s="12" t="s">
        <v>64</v>
      </c>
      <c r="B77" s="2">
        <v>50</v>
      </c>
      <c r="C77" s="13">
        <v>3475</v>
      </c>
      <c r="D77" s="22">
        <f t="shared" si="3"/>
        <v>0.247401395415065</v>
      </c>
      <c r="E77" s="13">
        <v>3964</v>
      </c>
      <c r="F77" s="10">
        <f t="shared" si="4"/>
        <v>0.310585285591162</v>
      </c>
      <c r="G77" s="21">
        <f t="shared" si="5"/>
        <v>0.876639757820384</v>
      </c>
    </row>
    <row r="78" spans="1:7">
      <c r="A78" s="12" t="s">
        <v>65</v>
      </c>
      <c r="B78" s="2">
        <v>51</v>
      </c>
      <c r="C78" s="13">
        <v>3327</v>
      </c>
      <c r="D78" s="22">
        <f t="shared" si="3"/>
        <v>0.236864587782999</v>
      </c>
      <c r="E78" s="13">
        <v>2963</v>
      </c>
      <c r="F78" s="10">
        <f t="shared" si="4"/>
        <v>0.232155449345765</v>
      </c>
      <c r="G78" s="21">
        <f t="shared" si="5"/>
        <v>1.1228484643942</v>
      </c>
    </row>
    <row r="79" spans="1:7">
      <c r="A79" s="12" t="s">
        <v>66</v>
      </c>
      <c r="B79" s="2">
        <v>52</v>
      </c>
      <c r="C79" s="13">
        <v>3</v>
      </c>
      <c r="D79" s="22">
        <f t="shared" si="3"/>
        <v>0.000213583938487826</v>
      </c>
      <c r="E79" s="13">
        <v>5</v>
      </c>
      <c r="F79" s="10">
        <f t="shared" si="4"/>
        <v>0.000391757423803181</v>
      </c>
      <c r="G79" s="21">
        <f t="shared" si="5"/>
        <v>0.6</v>
      </c>
    </row>
    <row r="80" spans="1:7">
      <c r="A80" s="12" t="s">
        <v>67</v>
      </c>
      <c r="B80" s="2">
        <v>53</v>
      </c>
      <c r="C80" s="13">
        <v>3187</v>
      </c>
      <c r="D80" s="22">
        <f t="shared" si="3"/>
        <v>0.226897337320234</v>
      </c>
      <c r="E80" s="13">
        <v>2570</v>
      </c>
      <c r="F80" s="10">
        <f t="shared" si="4"/>
        <v>0.201363315834835</v>
      </c>
      <c r="G80" s="21">
        <f t="shared" si="5"/>
        <v>1.24007782101167</v>
      </c>
    </row>
    <row r="81" spans="1:7">
      <c r="A81" s="12" t="s">
        <v>68</v>
      </c>
      <c r="B81" s="2">
        <v>54</v>
      </c>
      <c r="C81" s="13">
        <v>2763</v>
      </c>
      <c r="D81" s="22">
        <f t="shared" si="3"/>
        <v>0.196710807347287</v>
      </c>
      <c r="E81" s="13">
        <v>1919</v>
      </c>
      <c r="F81" s="10">
        <f t="shared" si="4"/>
        <v>0.150356499255661</v>
      </c>
      <c r="G81" s="21">
        <f t="shared" si="5"/>
        <v>1.43981240229286</v>
      </c>
    </row>
    <row r="82" spans="1:7">
      <c r="A82" s="12" t="s">
        <v>69</v>
      </c>
      <c r="B82" s="2">
        <v>55</v>
      </c>
      <c r="C82" s="23" t="s">
        <v>70</v>
      </c>
      <c r="D82" s="23" t="s">
        <v>70</v>
      </c>
      <c r="E82" s="24"/>
      <c r="F82" s="10">
        <f t="shared" si="4"/>
        <v>0</v>
      </c>
      <c r="G82" s="2" t="s">
        <v>70</v>
      </c>
    </row>
    <row r="83" spans="1:7">
      <c r="A83" s="3"/>
      <c r="B83" s="3"/>
      <c r="C83" s="3"/>
      <c r="D83" s="3"/>
      <c r="E83" s="3"/>
      <c r="F83" s="3"/>
      <c r="G83" s="3"/>
    </row>
    <row r="84" spans="1:7">
      <c r="A84" s="8" t="s">
        <v>71</v>
      </c>
      <c r="B84" s="3"/>
      <c r="C84" s="3"/>
      <c r="D84" s="3"/>
      <c r="E84" s="3"/>
      <c r="F84" s="3"/>
      <c r="G84" s="3"/>
    </row>
    <row r="85" spans="1:7">
      <c r="A85" s="2" t="s">
        <v>1</v>
      </c>
      <c r="B85" s="2" t="s">
        <v>2</v>
      </c>
      <c r="C85" s="2" t="s">
        <v>72</v>
      </c>
      <c r="D85" s="2" t="s">
        <v>73</v>
      </c>
      <c r="E85" s="2"/>
      <c r="F85" s="2"/>
      <c r="G85" s="2"/>
    </row>
    <row r="86" spans="1:7">
      <c r="A86" s="2"/>
      <c r="B86" s="2"/>
      <c r="C86" s="2"/>
      <c r="D86" s="2" t="s">
        <v>3</v>
      </c>
      <c r="E86" s="2" t="s">
        <v>4</v>
      </c>
      <c r="F86" s="2" t="s">
        <v>74</v>
      </c>
      <c r="G86" s="2" t="s">
        <v>5</v>
      </c>
    </row>
    <row r="87" spans="1:7">
      <c r="A87" s="2" t="s">
        <v>6</v>
      </c>
      <c r="B87" s="2" t="s">
        <v>7</v>
      </c>
      <c r="C87" s="2">
        <v>15</v>
      </c>
      <c r="D87" s="2">
        <v>16</v>
      </c>
      <c r="E87" s="2">
        <v>17</v>
      </c>
      <c r="F87" s="2">
        <v>18</v>
      </c>
      <c r="G87" s="2">
        <v>19</v>
      </c>
    </row>
    <row r="88" spans="1:7">
      <c r="A88" s="24" t="s">
        <v>75</v>
      </c>
      <c r="B88" s="2">
        <v>56</v>
      </c>
      <c r="C88" s="24">
        <v>6279800</v>
      </c>
      <c r="D88" s="13">
        <v>3919</v>
      </c>
      <c r="E88" s="13">
        <v>1306</v>
      </c>
      <c r="F88" s="2">
        <f t="shared" ref="F88:F107" si="6">D88-E88</f>
        <v>2613</v>
      </c>
      <c r="G88" s="21">
        <f t="shared" ref="G88:G107" si="7">IFERROR(D88/E88,0)</f>
        <v>3.00076569678407</v>
      </c>
    </row>
    <row r="89" spans="1:7">
      <c r="A89" s="24" t="s">
        <v>76</v>
      </c>
      <c r="B89" s="2">
        <v>57</v>
      </c>
      <c r="C89" s="24">
        <v>4010299</v>
      </c>
      <c r="D89" s="13">
        <v>868</v>
      </c>
      <c r="E89" s="13">
        <v>434</v>
      </c>
      <c r="F89" s="2">
        <f t="shared" si="6"/>
        <v>434</v>
      </c>
      <c r="G89" s="21">
        <f t="shared" si="7"/>
        <v>2</v>
      </c>
    </row>
    <row r="90" spans="1:7">
      <c r="A90" s="24" t="s">
        <v>77</v>
      </c>
      <c r="B90" s="2">
        <v>58</v>
      </c>
      <c r="C90" s="24">
        <v>4010100</v>
      </c>
      <c r="D90" s="13">
        <v>109</v>
      </c>
      <c r="E90" s="13">
        <v>54</v>
      </c>
      <c r="F90" s="2">
        <f t="shared" si="6"/>
        <v>55</v>
      </c>
      <c r="G90" s="21">
        <f t="shared" si="7"/>
        <v>2.01851851851852</v>
      </c>
    </row>
    <row r="91" spans="1:7">
      <c r="A91" s="24" t="s">
        <v>78</v>
      </c>
      <c r="B91" s="2">
        <v>59</v>
      </c>
      <c r="C91" s="24">
        <v>6262100</v>
      </c>
      <c r="D91" s="13">
        <v>98</v>
      </c>
      <c r="E91" s="13">
        <v>52</v>
      </c>
      <c r="F91" s="2">
        <f t="shared" si="6"/>
        <v>46</v>
      </c>
      <c r="G91" s="21">
        <f t="shared" si="7"/>
        <v>1.88461538461538</v>
      </c>
    </row>
    <row r="92" spans="1:7">
      <c r="A92" s="24" t="s">
        <v>79</v>
      </c>
      <c r="B92" s="2">
        <v>60</v>
      </c>
      <c r="C92" s="24">
        <v>4020199</v>
      </c>
      <c r="D92" s="13">
        <v>86</v>
      </c>
      <c r="E92" s="13">
        <v>43</v>
      </c>
      <c r="F92" s="2">
        <f t="shared" si="6"/>
        <v>43</v>
      </c>
      <c r="G92" s="21">
        <f t="shared" si="7"/>
        <v>2</v>
      </c>
    </row>
    <row r="93" spans="1:7">
      <c r="A93" s="24"/>
      <c r="B93" s="2">
        <v>61</v>
      </c>
      <c r="C93" s="24"/>
      <c r="D93" s="13"/>
      <c r="E93" s="13"/>
      <c r="F93" s="2">
        <f t="shared" si="6"/>
        <v>0</v>
      </c>
      <c r="G93" s="21">
        <f t="shared" si="7"/>
        <v>0</v>
      </c>
    </row>
    <row r="94" spans="1:7">
      <c r="A94" s="24"/>
      <c r="B94" s="2">
        <v>62</v>
      </c>
      <c r="C94" s="24"/>
      <c r="D94" s="24"/>
      <c r="E94" s="24"/>
      <c r="F94" s="2">
        <f t="shared" si="6"/>
        <v>0</v>
      </c>
      <c r="G94" s="21">
        <f t="shared" si="7"/>
        <v>0</v>
      </c>
    </row>
    <row r="95" spans="1:7">
      <c r="A95" s="24"/>
      <c r="B95" s="2">
        <v>63</v>
      </c>
      <c r="C95" s="24"/>
      <c r="D95" s="24"/>
      <c r="E95" s="24"/>
      <c r="F95" s="2">
        <f t="shared" si="6"/>
        <v>0</v>
      </c>
      <c r="G95" s="21">
        <f t="shared" si="7"/>
        <v>0</v>
      </c>
    </row>
    <row r="96" spans="1:7">
      <c r="A96" s="24"/>
      <c r="B96" s="2">
        <v>64</v>
      </c>
      <c r="C96" s="24"/>
      <c r="D96" s="24"/>
      <c r="E96" s="24"/>
      <c r="F96" s="2">
        <f t="shared" si="6"/>
        <v>0</v>
      </c>
      <c r="G96" s="21">
        <f t="shared" si="7"/>
        <v>0</v>
      </c>
    </row>
    <row r="97" spans="1:7">
      <c r="A97" s="24"/>
      <c r="B97" s="2">
        <v>65</v>
      </c>
      <c r="C97" s="24"/>
      <c r="D97" s="24"/>
      <c r="E97" s="24"/>
      <c r="F97" s="2">
        <f t="shared" si="6"/>
        <v>0</v>
      </c>
      <c r="G97" s="21">
        <f t="shared" si="7"/>
        <v>0</v>
      </c>
    </row>
    <row r="98" spans="1:7">
      <c r="A98" s="24"/>
      <c r="B98" s="2">
        <v>66</v>
      </c>
      <c r="C98" s="24"/>
      <c r="D98" s="24"/>
      <c r="E98" s="24"/>
      <c r="F98" s="2">
        <f t="shared" si="6"/>
        <v>0</v>
      </c>
      <c r="G98" s="21">
        <f t="shared" si="7"/>
        <v>0</v>
      </c>
    </row>
    <row r="99" spans="1:7">
      <c r="A99" s="24"/>
      <c r="B99" s="2">
        <v>67</v>
      </c>
      <c r="C99" s="24"/>
      <c r="D99" s="24"/>
      <c r="E99" s="24"/>
      <c r="F99" s="2">
        <f t="shared" si="6"/>
        <v>0</v>
      </c>
      <c r="G99" s="21">
        <f t="shared" si="7"/>
        <v>0</v>
      </c>
    </row>
    <row r="100" spans="1:7">
      <c r="A100" s="24"/>
      <c r="B100" s="2">
        <v>68</v>
      </c>
      <c r="C100" s="24"/>
      <c r="D100" s="24"/>
      <c r="E100" s="24"/>
      <c r="F100" s="2">
        <f t="shared" si="6"/>
        <v>0</v>
      </c>
      <c r="G100" s="21">
        <f t="shared" si="7"/>
        <v>0</v>
      </c>
    </row>
    <row r="101" spans="1:7">
      <c r="A101" s="24"/>
      <c r="B101" s="2">
        <v>69</v>
      </c>
      <c r="C101" s="24"/>
      <c r="D101" s="24"/>
      <c r="E101" s="24"/>
      <c r="F101" s="2">
        <f t="shared" si="6"/>
        <v>0</v>
      </c>
      <c r="G101" s="21">
        <f t="shared" si="7"/>
        <v>0</v>
      </c>
    </row>
    <row r="102" spans="1:7">
      <c r="A102" s="24"/>
      <c r="B102" s="2">
        <v>70</v>
      </c>
      <c r="C102" s="24"/>
      <c r="D102" s="24"/>
      <c r="E102" s="24"/>
      <c r="F102" s="2">
        <f t="shared" si="6"/>
        <v>0</v>
      </c>
      <c r="G102" s="21">
        <f t="shared" si="7"/>
        <v>0</v>
      </c>
    </row>
    <row r="103" spans="1:7">
      <c r="A103" s="24"/>
      <c r="B103" s="2">
        <v>71</v>
      </c>
      <c r="C103" s="24"/>
      <c r="D103" s="24"/>
      <c r="E103" s="24"/>
      <c r="F103" s="2">
        <f t="shared" si="6"/>
        <v>0</v>
      </c>
      <c r="G103" s="21">
        <f t="shared" si="7"/>
        <v>0</v>
      </c>
    </row>
    <row r="104" spans="1:7">
      <c r="A104" s="24"/>
      <c r="B104" s="2">
        <v>72</v>
      </c>
      <c r="C104" s="24"/>
      <c r="D104" s="24"/>
      <c r="E104" s="24"/>
      <c r="F104" s="2">
        <f t="shared" si="6"/>
        <v>0</v>
      </c>
      <c r="G104" s="21">
        <f t="shared" si="7"/>
        <v>0</v>
      </c>
    </row>
    <row r="105" spans="1:7">
      <c r="A105" s="24"/>
      <c r="B105" s="2">
        <v>73</v>
      </c>
      <c r="C105" s="24"/>
      <c r="D105" s="24"/>
      <c r="E105" s="24"/>
      <c r="F105" s="2">
        <f t="shared" si="6"/>
        <v>0</v>
      </c>
      <c r="G105" s="21">
        <f t="shared" si="7"/>
        <v>0</v>
      </c>
    </row>
    <row r="106" spans="1:7">
      <c r="A106" s="24"/>
      <c r="B106" s="2">
        <v>74</v>
      </c>
      <c r="C106" s="24"/>
      <c r="D106" s="24"/>
      <c r="E106" s="24"/>
      <c r="F106" s="2">
        <f t="shared" si="6"/>
        <v>0</v>
      </c>
      <c r="G106" s="21">
        <f t="shared" si="7"/>
        <v>0</v>
      </c>
    </row>
    <row r="107" spans="1:7">
      <c r="A107" s="24"/>
      <c r="B107" s="2">
        <v>75</v>
      </c>
      <c r="C107" s="24"/>
      <c r="D107" s="24"/>
      <c r="E107" s="24"/>
      <c r="F107" s="2">
        <f t="shared" si="6"/>
        <v>0</v>
      </c>
      <c r="G107" s="25">
        <f t="shared" si="7"/>
        <v>0</v>
      </c>
    </row>
    <row r="108" spans="1:7">
      <c r="A108" s="3"/>
      <c r="B108" s="3"/>
      <c r="C108" s="3"/>
      <c r="D108" s="3"/>
      <c r="E108" s="3"/>
      <c r="F108" s="3"/>
      <c r="G108" s="3"/>
    </row>
    <row r="109" spans="1:7">
      <c r="A109" s="8" t="s">
        <v>80</v>
      </c>
      <c r="B109" s="3"/>
      <c r="C109" s="3"/>
      <c r="D109" s="3"/>
      <c r="E109" s="3"/>
      <c r="F109" s="3"/>
      <c r="G109" s="3"/>
    </row>
    <row r="110" spans="1:7">
      <c r="A110" s="2" t="s">
        <v>1</v>
      </c>
      <c r="B110" s="2" t="s">
        <v>2</v>
      </c>
      <c r="C110" s="2" t="s">
        <v>72</v>
      </c>
      <c r="D110" s="2" t="s">
        <v>81</v>
      </c>
      <c r="E110" s="2"/>
      <c r="F110" s="2"/>
      <c r="G110" s="2"/>
    </row>
    <row r="111" spans="1:7">
      <c r="A111" s="2"/>
      <c r="B111" s="2"/>
      <c r="C111" s="2"/>
      <c r="D111" s="2" t="s">
        <v>3</v>
      </c>
      <c r="E111" s="2" t="s">
        <v>4</v>
      </c>
      <c r="F111" s="2" t="s">
        <v>74</v>
      </c>
      <c r="G111" s="2" t="s">
        <v>5</v>
      </c>
    </row>
    <row r="112" spans="1:7">
      <c r="A112" s="2" t="s">
        <v>6</v>
      </c>
      <c r="B112" s="2" t="s">
        <v>7</v>
      </c>
      <c r="C112" s="2">
        <v>20</v>
      </c>
      <c r="D112" s="2">
        <v>21</v>
      </c>
      <c r="E112" s="2">
        <v>22</v>
      </c>
      <c r="F112" s="2">
        <v>23</v>
      </c>
      <c r="G112" s="2">
        <v>24</v>
      </c>
    </row>
    <row r="113" spans="1:7">
      <c r="A113" s="24" t="s">
        <v>82</v>
      </c>
      <c r="B113" s="23">
        <v>76</v>
      </c>
      <c r="C113" s="26">
        <v>3010200</v>
      </c>
      <c r="D113" s="27">
        <v>496</v>
      </c>
      <c r="E113" s="27">
        <v>992</v>
      </c>
      <c r="F113" s="9">
        <f t="shared" ref="F113:F132" si="8">D113-E113</f>
        <v>-496</v>
      </c>
      <c r="G113" s="21">
        <f t="shared" ref="G113:G132" si="9">IFERROR(D113/E113,0)</f>
        <v>0.5</v>
      </c>
    </row>
    <row r="114" spans="1:7">
      <c r="A114" s="24" t="s">
        <v>83</v>
      </c>
      <c r="B114" s="23">
        <v>77</v>
      </c>
      <c r="C114" s="26">
        <v>2060300</v>
      </c>
      <c r="D114" s="27">
        <v>630</v>
      </c>
      <c r="E114" s="27">
        <v>1260</v>
      </c>
      <c r="F114" s="9">
        <f t="shared" si="8"/>
        <v>-630</v>
      </c>
      <c r="G114" s="21">
        <f t="shared" si="9"/>
        <v>0.5</v>
      </c>
    </row>
    <row r="115" spans="1:7">
      <c r="A115" s="24" t="s">
        <v>84</v>
      </c>
      <c r="B115" s="23">
        <v>78</v>
      </c>
      <c r="C115" s="26">
        <v>6240100</v>
      </c>
      <c r="D115" s="27">
        <v>159</v>
      </c>
      <c r="E115" s="27">
        <v>318</v>
      </c>
      <c r="F115" s="9">
        <f t="shared" si="8"/>
        <v>-159</v>
      </c>
      <c r="G115" s="21">
        <f t="shared" si="9"/>
        <v>0.5</v>
      </c>
    </row>
    <row r="116" spans="1:7">
      <c r="A116" s="24" t="s">
        <v>85</v>
      </c>
      <c r="B116" s="23">
        <v>79</v>
      </c>
      <c r="C116" s="26">
        <v>3010199</v>
      </c>
      <c r="D116" s="27">
        <v>121</v>
      </c>
      <c r="E116" s="27">
        <v>256</v>
      </c>
      <c r="F116" s="9">
        <f t="shared" si="8"/>
        <v>-135</v>
      </c>
      <c r="G116" s="21">
        <f t="shared" si="9"/>
        <v>0.47265625</v>
      </c>
    </row>
    <row r="117" spans="1:7">
      <c r="A117" s="24" t="s">
        <v>86</v>
      </c>
      <c r="B117" s="23">
        <v>80</v>
      </c>
      <c r="C117" s="26">
        <v>6240100</v>
      </c>
      <c r="D117" s="27">
        <v>97</v>
      </c>
      <c r="E117" s="27">
        <v>195</v>
      </c>
      <c r="F117" s="9">
        <f t="shared" si="8"/>
        <v>-98</v>
      </c>
      <c r="G117" s="21">
        <f t="shared" si="9"/>
        <v>0.497435897435897</v>
      </c>
    </row>
    <row r="118" spans="1:7">
      <c r="A118" s="24"/>
      <c r="B118" s="23">
        <v>81</v>
      </c>
      <c r="C118" s="26"/>
      <c r="D118" s="27"/>
      <c r="E118" s="27"/>
      <c r="F118" s="9">
        <f t="shared" si="8"/>
        <v>0</v>
      </c>
      <c r="G118" s="21">
        <f t="shared" si="9"/>
        <v>0</v>
      </c>
    </row>
    <row r="119" spans="1:7">
      <c r="A119" s="24"/>
      <c r="B119" s="23">
        <v>82</v>
      </c>
      <c r="C119" s="26"/>
      <c r="D119" s="26"/>
      <c r="E119" s="26"/>
      <c r="F119" s="9">
        <f t="shared" si="8"/>
        <v>0</v>
      </c>
      <c r="G119" s="21">
        <f t="shared" si="9"/>
        <v>0</v>
      </c>
    </row>
    <row r="120" spans="1:7">
      <c r="A120" s="24"/>
      <c r="B120" s="23">
        <v>83</v>
      </c>
      <c r="C120" s="26"/>
      <c r="D120" s="26"/>
      <c r="E120" s="26"/>
      <c r="F120" s="9">
        <f t="shared" si="8"/>
        <v>0</v>
      </c>
      <c r="G120" s="21">
        <f t="shared" si="9"/>
        <v>0</v>
      </c>
    </row>
    <row r="121" spans="1:7">
      <c r="A121" s="24"/>
      <c r="B121" s="23">
        <v>84</v>
      </c>
      <c r="C121" s="26"/>
      <c r="D121" s="26"/>
      <c r="E121" s="26"/>
      <c r="F121" s="9">
        <f t="shared" si="8"/>
        <v>0</v>
      </c>
      <c r="G121" s="21">
        <f t="shared" si="9"/>
        <v>0</v>
      </c>
    </row>
    <row r="122" spans="1:7">
      <c r="A122" s="24"/>
      <c r="B122" s="23">
        <v>85</v>
      </c>
      <c r="C122" s="26"/>
      <c r="D122" s="26"/>
      <c r="E122" s="26"/>
      <c r="F122" s="9">
        <f t="shared" si="8"/>
        <v>0</v>
      </c>
      <c r="G122" s="21">
        <f t="shared" si="9"/>
        <v>0</v>
      </c>
    </row>
    <row r="123" spans="1:7">
      <c r="A123" s="24"/>
      <c r="B123" s="23">
        <v>86</v>
      </c>
      <c r="C123" s="26"/>
      <c r="D123" s="26"/>
      <c r="E123" s="26"/>
      <c r="F123" s="9">
        <f t="shared" si="8"/>
        <v>0</v>
      </c>
      <c r="G123" s="21">
        <f t="shared" si="9"/>
        <v>0</v>
      </c>
    </row>
    <row r="124" spans="1:7">
      <c r="A124" s="24"/>
      <c r="B124" s="23">
        <v>87</v>
      </c>
      <c r="C124" s="26"/>
      <c r="D124" s="26"/>
      <c r="E124" s="26"/>
      <c r="F124" s="9">
        <f t="shared" si="8"/>
        <v>0</v>
      </c>
      <c r="G124" s="21">
        <f t="shared" si="9"/>
        <v>0</v>
      </c>
    </row>
    <row r="125" spans="1:7">
      <c r="A125" s="24"/>
      <c r="B125" s="23">
        <v>88</v>
      </c>
      <c r="C125" s="26"/>
      <c r="D125" s="26"/>
      <c r="E125" s="26"/>
      <c r="F125" s="9">
        <f t="shared" si="8"/>
        <v>0</v>
      </c>
      <c r="G125" s="21">
        <f t="shared" si="9"/>
        <v>0</v>
      </c>
    </row>
    <row r="126" spans="1:7">
      <c r="A126" s="24"/>
      <c r="B126" s="23">
        <v>89</v>
      </c>
      <c r="C126" s="26"/>
      <c r="D126" s="26"/>
      <c r="E126" s="26"/>
      <c r="F126" s="9">
        <f t="shared" si="8"/>
        <v>0</v>
      </c>
      <c r="G126" s="21">
        <f t="shared" si="9"/>
        <v>0</v>
      </c>
    </row>
    <row r="127" spans="1:7">
      <c r="A127" s="24"/>
      <c r="B127" s="23">
        <v>90</v>
      </c>
      <c r="C127" s="26"/>
      <c r="D127" s="26"/>
      <c r="E127" s="26"/>
      <c r="F127" s="9">
        <f t="shared" si="8"/>
        <v>0</v>
      </c>
      <c r="G127" s="21">
        <f t="shared" si="9"/>
        <v>0</v>
      </c>
    </row>
    <row r="128" spans="1:7">
      <c r="A128" s="24"/>
      <c r="B128" s="23">
        <v>91</v>
      </c>
      <c r="C128" s="26"/>
      <c r="D128" s="26"/>
      <c r="E128" s="26"/>
      <c r="F128" s="9">
        <f t="shared" si="8"/>
        <v>0</v>
      </c>
      <c r="G128" s="21">
        <f t="shared" si="9"/>
        <v>0</v>
      </c>
    </row>
    <row r="129" spans="1:7">
      <c r="A129" s="24"/>
      <c r="B129" s="23">
        <v>92</v>
      </c>
      <c r="C129" s="26"/>
      <c r="D129" s="26"/>
      <c r="E129" s="26"/>
      <c r="F129" s="9">
        <f t="shared" si="8"/>
        <v>0</v>
      </c>
      <c r="G129" s="21">
        <f t="shared" si="9"/>
        <v>0</v>
      </c>
    </row>
    <row r="130" spans="1:7">
      <c r="A130" s="24"/>
      <c r="B130" s="23">
        <v>93</v>
      </c>
      <c r="C130" s="26"/>
      <c r="D130" s="26"/>
      <c r="E130" s="26"/>
      <c r="F130" s="9">
        <f t="shared" si="8"/>
        <v>0</v>
      </c>
      <c r="G130" s="21">
        <f t="shared" si="9"/>
        <v>0</v>
      </c>
    </row>
    <row r="131" spans="1:7">
      <c r="A131" s="24"/>
      <c r="B131" s="23">
        <v>94</v>
      </c>
      <c r="C131" s="26"/>
      <c r="D131" s="26"/>
      <c r="E131" s="26"/>
      <c r="F131" s="9">
        <f t="shared" si="8"/>
        <v>0</v>
      </c>
      <c r="G131" s="21">
        <f t="shared" si="9"/>
        <v>0</v>
      </c>
    </row>
    <row r="132" spans="1:7">
      <c r="A132" s="24"/>
      <c r="B132" s="23">
        <v>95</v>
      </c>
      <c r="C132" s="26"/>
      <c r="D132" s="26"/>
      <c r="E132" s="26"/>
      <c r="F132" s="2">
        <f t="shared" si="8"/>
        <v>0</v>
      </c>
      <c r="G132" s="25">
        <f t="shared" si="9"/>
        <v>0</v>
      </c>
    </row>
    <row r="133" spans="1:7">
      <c r="A133" s="3"/>
      <c r="B133" s="3"/>
      <c r="C133" s="3"/>
      <c r="D133" s="3"/>
      <c r="E133" s="3"/>
      <c r="F133" s="3"/>
      <c r="G133" s="3"/>
    </row>
    <row r="134" spans="1:7">
      <c r="A134" s="8" t="s">
        <v>87</v>
      </c>
      <c r="B134" s="3"/>
      <c r="C134" s="3"/>
      <c r="D134" s="3"/>
      <c r="E134" s="3"/>
      <c r="F134" s="3"/>
      <c r="G134" s="3"/>
    </row>
    <row r="135" spans="1:7">
      <c r="A135" s="2" t="s">
        <v>1</v>
      </c>
      <c r="B135" s="2" t="s">
        <v>2</v>
      </c>
      <c r="C135" s="2" t="s">
        <v>88</v>
      </c>
      <c r="D135" s="2"/>
      <c r="E135" s="3"/>
      <c r="F135" s="3"/>
      <c r="G135" s="3"/>
    </row>
    <row r="136" ht="27" spans="1:7">
      <c r="A136" s="2"/>
      <c r="B136" s="2"/>
      <c r="C136" s="2" t="s">
        <v>4</v>
      </c>
      <c r="D136" s="2" t="s">
        <v>11</v>
      </c>
      <c r="E136" s="3"/>
      <c r="F136" s="3"/>
      <c r="G136" s="3"/>
    </row>
    <row r="137" spans="1:7">
      <c r="A137" s="2" t="s">
        <v>6</v>
      </c>
      <c r="B137" s="2" t="s">
        <v>7</v>
      </c>
      <c r="C137" s="2">
        <v>25</v>
      </c>
      <c r="D137" s="2">
        <v>26</v>
      </c>
      <c r="E137" s="3"/>
      <c r="F137" s="3"/>
      <c r="G137" s="3"/>
    </row>
    <row r="138" spans="1:7">
      <c r="A138" s="2" t="s">
        <v>12</v>
      </c>
      <c r="B138" s="2">
        <v>96</v>
      </c>
      <c r="C138" s="2">
        <f>SUM(C139:C146)-C140</f>
        <v>12763</v>
      </c>
      <c r="D138" s="28">
        <f>SUM(D139:D146)-D140</f>
        <v>1</v>
      </c>
      <c r="E138" s="3"/>
      <c r="F138" s="3"/>
      <c r="G138" s="3"/>
    </row>
    <row r="139" spans="1:7">
      <c r="A139" s="12" t="s">
        <v>89</v>
      </c>
      <c r="B139" s="2">
        <v>97</v>
      </c>
      <c r="C139" s="13">
        <v>2029</v>
      </c>
      <c r="D139" s="10">
        <f t="shared" ref="D139:D146" si="10">IFERROR(C139/$C$138,0)</f>
        <v>0.158975162579331</v>
      </c>
      <c r="E139" s="3"/>
      <c r="F139" s="3"/>
      <c r="G139" s="3"/>
    </row>
    <row r="140" spans="1:7">
      <c r="A140" s="12" t="s">
        <v>90</v>
      </c>
      <c r="B140" s="2">
        <v>98</v>
      </c>
      <c r="C140" s="13">
        <v>402</v>
      </c>
      <c r="D140" s="10">
        <f t="shared" si="10"/>
        <v>0.0314972968737758</v>
      </c>
      <c r="E140" s="3"/>
      <c r="F140" s="29"/>
      <c r="G140" s="3"/>
    </row>
    <row r="141" spans="1:7">
      <c r="A141" s="12" t="s">
        <v>91</v>
      </c>
      <c r="B141" s="2">
        <v>99</v>
      </c>
      <c r="C141" s="13">
        <v>1150</v>
      </c>
      <c r="D141" s="10">
        <f t="shared" si="10"/>
        <v>0.0901042074747316</v>
      </c>
      <c r="E141" s="3"/>
      <c r="F141" s="3"/>
      <c r="G141" s="3"/>
    </row>
    <row r="142" spans="1:7">
      <c r="A142" s="12" t="s">
        <v>92</v>
      </c>
      <c r="B142" s="2">
        <v>100</v>
      </c>
      <c r="C142" s="13">
        <v>1549</v>
      </c>
      <c r="D142" s="10">
        <f t="shared" si="10"/>
        <v>0.121366449894225</v>
      </c>
      <c r="E142" s="3"/>
      <c r="F142" s="3"/>
      <c r="G142" s="3"/>
    </row>
    <row r="143" spans="1:7">
      <c r="A143" s="12" t="s">
        <v>93</v>
      </c>
      <c r="B143" s="2">
        <v>101</v>
      </c>
      <c r="C143" s="13">
        <v>128</v>
      </c>
      <c r="D143" s="10">
        <f t="shared" si="10"/>
        <v>0.0100289900493614</v>
      </c>
      <c r="E143" s="3"/>
      <c r="F143" s="3"/>
      <c r="G143" s="3"/>
    </row>
    <row r="144" spans="1:7">
      <c r="A144" s="12" t="s">
        <v>94</v>
      </c>
      <c r="B144" s="2">
        <v>102</v>
      </c>
      <c r="C144" s="13">
        <v>1799</v>
      </c>
      <c r="D144" s="10">
        <f t="shared" si="10"/>
        <v>0.140954321084385</v>
      </c>
      <c r="E144" s="3"/>
      <c r="F144" s="3"/>
      <c r="G144" s="3"/>
    </row>
    <row r="145" spans="1:7">
      <c r="A145" s="12" t="s">
        <v>95</v>
      </c>
      <c r="B145" s="2">
        <v>103</v>
      </c>
      <c r="C145" s="13">
        <v>6080</v>
      </c>
      <c r="D145" s="10">
        <f t="shared" si="10"/>
        <v>0.476377027344668</v>
      </c>
      <c r="E145" s="3"/>
      <c r="F145" s="3"/>
      <c r="G145" s="3"/>
    </row>
    <row r="146" spans="1:7">
      <c r="A146" s="12" t="s">
        <v>96</v>
      </c>
      <c r="B146" s="2">
        <v>104</v>
      </c>
      <c r="C146" s="13">
        <v>28</v>
      </c>
      <c r="D146" s="10">
        <f t="shared" si="10"/>
        <v>0.00219384157329781</v>
      </c>
      <c r="E146" s="3"/>
      <c r="F146" s="3"/>
      <c r="G146" s="3"/>
    </row>
    <row r="147" spans="1:7">
      <c r="A147" s="3"/>
      <c r="B147" s="3"/>
      <c r="C147" s="3"/>
      <c r="D147" s="3"/>
      <c r="E147" s="3"/>
      <c r="F147" s="3"/>
      <c r="G147" s="3"/>
    </row>
    <row r="148" spans="1:7">
      <c r="A148" s="3"/>
      <c r="B148" s="3"/>
      <c r="C148" s="3"/>
      <c r="D148" s="3"/>
      <c r="E148" s="3"/>
      <c r="F148" s="3"/>
      <c r="G148" s="3"/>
    </row>
    <row r="149" spans="1:7">
      <c r="A149" s="3"/>
      <c r="B149" s="3"/>
      <c r="C149" s="3"/>
      <c r="D149" s="3"/>
      <c r="E149" s="3"/>
      <c r="F149" s="3"/>
      <c r="G149" s="3"/>
    </row>
    <row r="150" spans="1:7">
      <c r="A150" s="3"/>
      <c r="B150" s="3"/>
      <c r="C150" s="3"/>
      <c r="D150" s="3"/>
      <c r="E150" s="3"/>
      <c r="F150" s="3"/>
      <c r="G150" s="3"/>
    </row>
    <row r="151" spans="1:7">
      <c r="A151" s="3"/>
      <c r="B151" s="3"/>
      <c r="C151" s="3"/>
      <c r="D151" s="3"/>
      <c r="E151" s="3"/>
      <c r="F151" s="3"/>
      <c r="G151" s="3"/>
    </row>
    <row r="152" spans="1:7">
      <c r="A152" s="3"/>
      <c r="B152" s="3"/>
      <c r="C152" s="3"/>
      <c r="D152" s="3"/>
      <c r="E152" s="3"/>
      <c r="F152" s="3"/>
      <c r="G152" s="3"/>
    </row>
    <row r="153" spans="1:7">
      <c r="A153" s="8" t="s">
        <v>97</v>
      </c>
      <c r="B153" s="3"/>
      <c r="C153" s="3"/>
      <c r="D153" s="3"/>
      <c r="E153" s="3"/>
      <c r="F153" s="3"/>
      <c r="G153" s="3"/>
    </row>
    <row r="154" spans="1:7">
      <c r="A154" s="2" t="s">
        <v>1</v>
      </c>
      <c r="B154" s="2" t="s">
        <v>2</v>
      </c>
      <c r="C154" s="2" t="s">
        <v>98</v>
      </c>
      <c r="D154" s="2"/>
      <c r="E154" s="2"/>
      <c r="F154" s="2"/>
      <c r="G154" s="2"/>
    </row>
    <row r="155" ht="27" spans="1:7">
      <c r="A155" s="2"/>
      <c r="B155" s="2"/>
      <c r="C155" s="2" t="s">
        <v>3</v>
      </c>
      <c r="D155" s="2" t="s">
        <v>11</v>
      </c>
      <c r="E155" s="2" t="s">
        <v>4</v>
      </c>
      <c r="F155" s="2" t="s">
        <v>11</v>
      </c>
      <c r="G155" s="2" t="s">
        <v>5</v>
      </c>
    </row>
    <row r="156" spans="1:7">
      <c r="A156" s="2" t="s">
        <v>6</v>
      </c>
      <c r="B156" s="2" t="s">
        <v>7</v>
      </c>
      <c r="C156" s="2">
        <v>27</v>
      </c>
      <c r="D156" s="2">
        <v>28</v>
      </c>
      <c r="E156" s="2">
        <v>29</v>
      </c>
      <c r="F156" s="2">
        <v>30</v>
      </c>
      <c r="G156" s="2">
        <v>31</v>
      </c>
    </row>
    <row r="157" spans="1:7">
      <c r="A157" s="2" t="s">
        <v>12</v>
      </c>
      <c r="B157" s="2">
        <v>105</v>
      </c>
      <c r="C157" s="2" t="s">
        <v>99</v>
      </c>
      <c r="D157" s="2" t="s">
        <v>99</v>
      </c>
      <c r="E157" s="2">
        <f>SUM(E158:E159)</f>
        <v>12763</v>
      </c>
      <c r="F157" s="28">
        <f>SUM(F158:F159)</f>
        <v>1</v>
      </c>
      <c r="G157" s="2" t="s">
        <v>99</v>
      </c>
    </row>
    <row r="158" spans="1:7">
      <c r="A158" s="12" t="s">
        <v>100</v>
      </c>
      <c r="B158" s="2">
        <v>106</v>
      </c>
      <c r="C158" s="23" t="s">
        <v>99</v>
      </c>
      <c r="D158" s="23" t="s">
        <v>99</v>
      </c>
      <c r="E158" s="13">
        <v>7337</v>
      </c>
      <c r="F158" s="22">
        <f>IFERROR(E158/$E$157,0)</f>
        <v>0.574864843688788</v>
      </c>
      <c r="G158" s="23" t="s">
        <v>99</v>
      </c>
    </row>
    <row r="159" spans="1:7">
      <c r="A159" s="12" t="s">
        <v>101</v>
      </c>
      <c r="B159" s="2">
        <v>107</v>
      </c>
      <c r="C159" s="23" t="s">
        <v>99</v>
      </c>
      <c r="D159" s="23" t="s">
        <v>99</v>
      </c>
      <c r="E159" s="13">
        <v>5426</v>
      </c>
      <c r="F159" s="22">
        <f>IFERROR(E159/$E$157,0)</f>
        <v>0.425135156311212</v>
      </c>
      <c r="G159" s="23" t="s">
        <v>99</v>
      </c>
    </row>
    <row r="160" spans="1:7">
      <c r="A160" s="12" t="s">
        <v>69</v>
      </c>
      <c r="B160" s="2">
        <v>108</v>
      </c>
      <c r="C160" s="23" t="s">
        <v>99</v>
      </c>
      <c r="D160" s="23" t="s">
        <v>99</v>
      </c>
      <c r="E160" s="23" t="s">
        <v>99</v>
      </c>
      <c r="F160" s="23" t="s">
        <v>99</v>
      </c>
      <c r="G160" s="23" t="s">
        <v>99</v>
      </c>
    </row>
    <row r="161" spans="1:7">
      <c r="A161" s="3"/>
      <c r="B161" s="3"/>
      <c r="C161" s="3"/>
      <c r="D161" s="3"/>
      <c r="E161" s="3"/>
      <c r="F161" s="3"/>
      <c r="G161" s="3"/>
    </row>
    <row r="162" spans="1:7">
      <c r="A162" s="8" t="s">
        <v>102</v>
      </c>
      <c r="B162" s="3"/>
      <c r="C162" s="3"/>
      <c r="D162" s="3"/>
      <c r="E162" s="3"/>
      <c r="F162" s="3"/>
      <c r="G162" s="3"/>
    </row>
    <row r="163" spans="1:7">
      <c r="A163" s="2" t="s">
        <v>1</v>
      </c>
      <c r="B163" s="2" t="s">
        <v>2</v>
      </c>
      <c r="C163" s="23" t="s">
        <v>103</v>
      </c>
      <c r="D163" s="23"/>
      <c r="E163" s="23"/>
      <c r="F163" s="23"/>
      <c r="G163" s="23"/>
    </row>
    <row r="164" ht="27" spans="1:7">
      <c r="A164" s="2"/>
      <c r="B164" s="2"/>
      <c r="C164" s="23" t="s">
        <v>3</v>
      </c>
      <c r="D164" s="23" t="s">
        <v>104</v>
      </c>
      <c r="E164" s="23" t="s">
        <v>4</v>
      </c>
      <c r="F164" s="23" t="s">
        <v>105</v>
      </c>
      <c r="G164" s="23" t="s">
        <v>5</v>
      </c>
    </row>
    <row r="165" spans="1:7">
      <c r="A165" s="2" t="s">
        <v>6</v>
      </c>
      <c r="B165" s="2" t="s">
        <v>7</v>
      </c>
      <c r="C165" s="23">
        <v>32</v>
      </c>
      <c r="D165" s="23">
        <v>33</v>
      </c>
      <c r="E165" s="23">
        <v>34</v>
      </c>
      <c r="F165" s="23">
        <v>35</v>
      </c>
      <c r="G165" s="23">
        <v>36</v>
      </c>
    </row>
    <row r="166" spans="1:7">
      <c r="A166" s="2" t="s">
        <v>12</v>
      </c>
      <c r="B166" s="2">
        <v>109</v>
      </c>
      <c r="C166" s="23">
        <f>SUM(C167:C171)</f>
        <v>14046</v>
      </c>
      <c r="D166" s="30">
        <f>SUM(D167:D171)</f>
        <v>1</v>
      </c>
      <c r="E166" s="23">
        <f>SUM(E167:E170)</f>
        <v>12763</v>
      </c>
      <c r="F166" s="30">
        <f>SUM(F167:F170)</f>
        <v>1</v>
      </c>
      <c r="G166" s="31">
        <f>IF(E166=0,0,C166/E166)</f>
        <v>1.1005249549479</v>
      </c>
    </row>
    <row r="167" spans="1:7">
      <c r="A167" s="12" t="s">
        <v>106</v>
      </c>
      <c r="B167" s="2">
        <v>110</v>
      </c>
      <c r="C167" s="13">
        <v>4353</v>
      </c>
      <c r="D167" s="22">
        <f t="shared" ref="D167:D171" si="11">IFERROR(C167/$C$190,0)</f>
        <v>0.309910294745835</v>
      </c>
      <c r="E167" s="13">
        <v>5137</v>
      </c>
      <c r="F167" s="22">
        <f t="shared" ref="F167:F170" si="12">IFERROR(E167/$E$166,0)</f>
        <v>0.402491577215388</v>
      </c>
      <c r="G167" s="31">
        <f t="shared" ref="G167:G170" si="13">IFERROR((C167+$C$171*F167)/E167,0)</f>
        <v>1.01936324936496</v>
      </c>
    </row>
    <row r="168" spans="1:7">
      <c r="A168" s="12" t="s">
        <v>107</v>
      </c>
      <c r="B168" s="2">
        <v>111</v>
      </c>
      <c r="C168" s="13">
        <v>3792</v>
      </c>
      <c r="D168" s="22">
        <f t="shared" si="11"/>
        <v>0.269970098248612</v>
      </c>
      <c r="E168" s="13">
        <v>3568</v>
      </c>
      <c r="F168" s="22">
        <f t="shared" si="12"/>
        <v>0.27955809762595</v>
      </c>
      <c r="G168" s="31">
        <f t="shared" si="13"/>
        <v>1.23476177810789</v>
      </c>
    </row>
    <row r="169" spans="1:7">
      <c r="A169" s="12" t="s">
        <v>108</v>
      </c>
      <c r="B169" s="2">
        <v>112</v>
      </c>
      <c r="C169" s="13">
        <v>2275</v>
      </c>
      <c r="D169" s="22">
        <f t="shared" si="11"/>
        <v>0.161967820019935</v>
      </c>
      <c r="E169" s="13">
        <v>2297</v>
      </c>
      <c r="F169" s="22">
        <f t="shared" si="12"/>
        <v>0.179973360495181</v>
      </c>
      <c r="G169" s="31">
        <f t="shared" si="13"/>
        <v>1.162403798993</v>
      </c>
    </row>
    <row r="170" spans="1:7">
      <c r="A170" s="12" t="s">
        <v>109</v>
      </c>
      <c r="B170" s="2">
        <v>113</v>
      </c>
      <c r="C170" s="13">
        <v>1431</v>
      </c>
      <c r="D170" s="22">
        <f t="shared" si="11"/>
        <v>0.101879538658693</v>
      </c>
      <c r="E170" s="13">
        <v>1761</v>
      </c>
      <c r="F170" s="22">
        <f t="shared" si="12"/>
        <v>0.13797696466348</v>
      </c>
      <c r="G170" s="31">
        <f t="shared" si="13"/>
        <v>0.984587982644145</v>
      </c>
    </row>
    <row r="171" spans="1:7">
      <c r="A171" s="12" t="s">
        <v>69</v>
      </c>
      <c r="B171" s="2">
        <v>114</v>
      </c>
      <c r="C171" s="13">
        <v>2195</v>
      </c>
      <c r="D171" s="22">
        <f t="shared" si="11"/>
        <v>0.156272248326926</v>
      </c>
      <c r="E171" s="23" t="s">
        <v>99</v>
      </c>
      <c r="F171" s="23" t="s">
        <v>99</v>
      </c>
      <c r="G171" s="23" t="s">
        <v>99</v>
      </c>
    </row>
    <row r="172" spans="1:7">
      <c r="A172" s="3"/>
      <c r="B172" s="3"/>
      <c r="C172" s="3"/>
      <c r="D172" s="3"/>
      <c r="E172" s="3"/>
      <c r="F172" s="3"/>
      <c r="G172" s="3"/>
    </row>
    <row r="173" spans="1:7">
      <c r="A173" s="8" t="s">
        <v>110</v>
      </c>
      <c r="B173" s="3"/>
      <c r="C173" s="3"/>
      <c r="D173" s="3"/>
      <c r="E173" s="3"/>
      <c r="F173" s="3"/>
      <c r="G173" s="3"/>
    </row>
    <row r="174" spans="1:7">
      <c r="A174" s="2" t="s">
        <v>1</v>
      </c>
      <c r="B174" s="2" t="s">
        <v>2</v>
      </c>
      <c r="C174" s="2" t="s">
        <v>111</v>
      </c>
      <c r="D174" s="2"/>
      <c r="E174" s="2"/>
      <c r="F174" s="2"/>
      <c r="G174" s="2"/>
    </row>
    <row r="175" ht="27" spans="1:7">
      <c r="A175" s="2"/>
      <c r="B175" s="2"/>
      <c r="C175" s="2" t="s">
        <v>3</v>
      </c>
      <c r="D175" s="2" t="s">
        <v>104</v>
      </c>
      <c r="E175" s="2" t="s">
        <v>4</v>
      </c>
      <c r="F175" s="2" t="s">
        <v>105</v>
      </c>
      <c r="G175" s="2" t="s">
        <v>5</v>
      </c>
    </row>
    <row r="176" spans="1:7">
      <c r="A176" s="2" t="s">
        <v>6</v>
      </c>
      <c r="B176" s="2" t="s">
        <v>7</v>
      </c>
      <c r="C176" s="2">
        <v>37</v>
      </c>
      <c r="D176" s="2">
        <v>38</v>
      </c>
      <c r="E176" s="2">
        <v>39</v>
      </c>
      <c r="F176" s="2">
        <v>40</v>
      </c>
      <c r="G176" s="2">
        <v>41</v>
      </c>
    </row>
    <row r="177" spans="1:7">
      <c r="A177" s="2" t="s">
        <v>12</v>
      </c>
      <c r="B177" s="2">
        <v>115</v>
      </c>
      <c r="C177" s="2">
        <f>SUM(C178:C184)-C180</f>
        <v>14046</v>
      </c>
      <c r="D177" s="28">
        <f>SUM(D178:D184)-D180</f>
        <v>1</v>
      </c>
      <c r="E177" s="2">
        <f>SUM(E178:E183)-E180</f>
        <v>12763</v>
      </c>
      <c r="F177" s="28">
        <f>SUM(F178:F183)-F180</f>
        <v>1</v>
      </c>
      <c r="G177" s="21">
        <f>IF(E177=0,0,C177/E177)</f>
        <v>1.1005249549479</v>
      </c>
    </row>
    <row r="178" spans="1:7">
      <c r="A178" s="2" t="s">
        <v>112</v>
      </c>
      <c r="B178" s="2">
        <v>116</v>
      </c>
      <c r="C178" s="13">
        <v>2993</v>
      </c>
      <c r="D178" s="22">
        <f t="shared" ref="D178:D184" si="14">IFERROR(C178/$C$190,0)</f>
        <v>0.213085575964687</v>
      </c>
      <c r="E178" s="13">
        <v>3295</v>
      </c>
      <c r="F178" s="22">
        <f t="shared" ref="F178:F183" si="15">IFERROR(E178/$E$177,0)</f>
        <v>0.258168142286296</v>
      </c>
      <c r="G178" s="31">
        <f t="shared" ref="G178:G183" si="16">IFERROR((C178+$C$184*F178)/E178,0)</f>
        <v>1.02587320589664</v>
      </c>
    </row>
    <row r="179" spans="1:7">
      <c r="A179" s="2" t="s">
        <v>113</v>
      </c>
      <c r="B179" s="2">
        <v>117</v>
      </c>
      <c r="C179" s="13">
        <v>4601</v>
      </c>
      <c r="D179" s="22">
        <f t="shared" si="14"/>
        <v>0.327566566994162</v>
      </c>
      <c r="E179" s="13">
        <v>4419</v>
      </c>
      <c r="F179" s="22">
        <f t="shared" si="15"/>
        <v>0.346235211157251</v>
      </c>
      <c r="G179" s="31">
        <f t="shared" si="16"/>
        <v>1.15871301578092</v>
      </c>
    </row>
    <row r="180" spans="1:7">
      <c r="A180" s="32" t="s">
        <v>114</v>
      </c>
      <c r="B180" s="2">
        <v>118</v>
      </c>
      <c r="C180" s="13">
        <v>3529</v>
      </c>
      <c r="D180" s="22">
        <f t="shared" si="14"/>
        <v>0.251245906307846</v>
      </c>
      <c r="E180" s="13">
        <v>2581</v>
      </c>
      <c r="F180" s="22">
        <f t="shared" si="15"/>
        <v>0.202225182167202</v>
      </c>
      <c r="G180" s="31">
        <f t="shared" si="16"/>
        <v>1.48482672346021</v>
      </c>
    </row>
    <row r="181" spans="1:7">
      <c r="A181" s="2" t="s">
        <v>115</v>
      </c>
      <c r="B181" s="2">
        <v>119</v>
      </c>
      <c r="C181" s="13">
        <v>4007</v>
      </c>
      <c r="D181" s="22">
        <f t="shared" si="14"/>
        <v>0.285276947173573</v>
      </c>
      <c r="E181" s="13">
        <v>4212</v>
      </c>
      <c r="F181" s="22">
        <f t="shared" si="15"/>
        <v>0.3300164538118</v>
      </c>
      <c r="G181" s="31">
        <f t="shared" si="16"/>
        <v>1.06885676180382</v>
      </c>
    </row>
    <row r="182" spans="1:7">
      <c r="A182" s="2" t="s">
        <v>116</v>
      </c>
      <c r="B182" s="2">
        <v>120</v>
      </c>
      <c r="C182" s="13">
        <v>938</v>
      </c>
      <c r="D182" s="22">
        <f t="shared" si="14"/>
        <v>0.0667805781005268</v>
      </c>
      <c r="E182" s="13">
        <v>833</v>
      </c>
      <c r="F182" s="22">
        <f t="shared" si="15"/>
        <v>0.06526678680561</v>
      </c>
      <c r="G182" s="31">
        <f t="shared" si="16"/>
        <v>1.24357764730902</v>
      </c>
    </row>
    <row r="183" spans="1:7">
      <c r="A183" s="2" t="s">
        <v>117</v>
      </c>
      <c r="B183" s="2">
        <v>121</v>
      </c>
      <c r="C183" s="13">
        <v>7</v>
      </c>
      <c r="D183" s="22">
        <f t="shared" si="14"/>
        <v>0.00049836252313826</v>
      </c>
      <c r="E183" s="13">
        <v>4</v>
      </c>
      <c r="F183" s="22">
        <f t="shared" si="15"/>
        <v>0.000313405939042545</v>
      </c>
      <c r="G183" s="31">
        <f t="shared" si="16"/>
        <v>1.86752722714095</v>
      </c>
    </row>
    <row r="184" spans="1:7">
      <c r="A184" s="2" t="s">
        <v>69</v>
      </c>
      <c r="B184" s="2">
        <v>122</v>
      </c>
      <c r="C184" s="13">
        <v>1500</v>
      </c>
      <c r="D184" s="22">
        <f t="shared" si="14"/>
        <v>0.106791969243913</v>
      </c>
      <c r="E184" s="23" t="s">
        <v>99</v>
      </c>
      <c r="F184" s="23" t="s">
        <v>99</v>
      </c>
      <c r="G184" s="23" t="s">
        <v>99</v>
      </c>
    </row>
    <row r="185" spans="1:7">
      <c r="A185" s="3"/>
      <c r="B185" s="3"/>
      <c r="C185" s="3"/>
      <c r="D185" s="3"/>
      <c r="E185" s="3"/>
      <c r="F185" s="3"/>
      <c r="G185" s="3"/>
    </row>
    <row r="186" spans="1:7">
      <c r="A186" s="8" t="s">
        <v>118</v>
      </c>
      <c r="B186" s="3"/>
      <c r="C186" s="3"/>
      <c r="D186" s="3"/>
      <c r="E186" s="3"/>
      <c r="F186" s="3"/>
      <c r="G186" s="3"/>
    </row>
    <row r="187" spans="1:7">
      <c r="A187" s="2" t="s">
        <v>1</v>
      </c>
      <c r="B187" s="2" t="s">
        <v>2</v>
      </c>
      <c r="C187" s="23" t="s">
        <v>119</v>
      </c>
      <c r="D187" s="23"/>
      <c r="E187" s="23"/>
      <c r="F187" s="23"/>
      <c r="G187" s="23"/>
    </row>
    <row r="188" ht="27" spans="1:7">
      <c r="A188" s="2"/>
      <c r="B188" s="2"/>
      <c r="C188" s="23" t="s">
        <v>3</v>
      </c>
      <c r="D188" s="23" t="s">
        <v>104</v>
      </c>
      <c r="E188" s="23" t="s">
        <v>4</v>
      </c>
      <c r="F188" s="23" t="s">
        <v>105</v>
      </c>
      <c r="G188" s="23" t="s">
        <v>5</v>
      </c>
    </row>
    <row r="189" spans="1:7">
      <c r="A189" s="2" t="s">
        <v>6</v>
      </c>
      <c r="B189" s="2" t="s">
        <v>7</v>
      </c>
      <c r="C189" s="23">
        <v>42</v>
      </c>
      <c r="D189" s="23">
        <v>43</v>
      </c>
      <c r="E189" s="23">
        <v>44</v>
      </c>
      <c r="F189" s="23">
        <v>45</v>
      </c>
      <c r="G189" s="23">
        <v>46</v>
      </c>
    </row>
    <row r="190" spans="1:7">
      <c r="A190" s="2" t="s">
        <v>12</v>
      </c>
      <c r="B190" s="2">
        <v>123</v>
      </c>
      <c r="C190" s="23">
        <f>SUM(C191:C200)</f>
        <v>14046</v>
      </c>
      <c r="D190" s="30">
        <f>SUM(D191:D200)</f>
        <v>1</v>
      </c>
      <c r="E190" s="23">
        <f>SUM(E191:E199)</f>
        <v>12763</v>
      </c>
      <c r="F190" s="30">
        <f>SUM(F191:F199)</f>
        <v>1</v>
      </c>
      <c r="G190" s="31">
        <f>IF(E190=0,0,C190/E190)</f>
        <v>1.1005249549479</v>
      </c>
    </row>
    <row r="191" spans="1:7">
      <c r="A191" s="12" t="s">
        <v>120</v>
      </c>
      <c r="B191" s="2">
        <v>124</v>
      </c>
      <c r="C191" s="13">
        <v>982</v>
      </c>
      <c r="D191" s="22">
        <f t="shared" ref="D191:D198" si="17">IFERROR(C191/$C$190,0)</f>
        <v>0.0699131425316816</v>
      </c>
      <c r="E191" s="13">
        <v>804</v>
      </c>
      <c r="F191" s="22">
        <f t="shared" ref="F191:F199" si="18">IFERROR(E191/$E$177,0)</f>
        <v>0.0629945937475515</v>
      </c>
      <c r="G191" s="31">
        <f t="shared" ref="G191:G198" si="19">IFERROR((C191+$C$200*F191)/E191,0)</f>
        <v>2.1188309412742</v>
      </c>
    </row>
    <row r="192" spans="1:7">
      <c r="A192" s="12" t="s">
        <v>121</v>
      </c>
      <c r="B192" s="2">
        <v>125</v>
      </c>
      <c r="C192" s="13">
        <v>559</v>
      </c>
      <c r="D192" s="22">
        <f t="shared" si="17"/>
        <v>0.0397978072048982</v>
      </c>
      <c r="E192" s="13">
        <v>372</v>
      </c>
      <c r="F192" s="22">
        <f t="shared" si="18"/>
        <v>0.0291467523309567</v>
      </c>
      <c r="G192" s="31">
        <f t="shared" si="19"/>
        <v>2.40012607849134</v>
      </c>
    </row>
    <row r="193" spans="1:7">
      <c r="A193" s="12" t="s">
        <v>122</v>
      </c>
      <c r="B193" s="2">
        <v>126</v>
      </c>
      <c r="C193" s="13">
        <v>12</v>
      </c>
      <c r="D193" s="22">
        <f t="shared" si="17"/>
        <v>0.000854335753951303</v>
      </c>
      <c r="E193" s="13">
        <v>8</v>
      </c>
      <c r="F193" s="22">
        <f t="shared" si="18"/>
        <v>0.00062681187808509</v>
      </c>
      <c r="G193" s="31">
        <f t="shared" si="19"/>
        <v>2.39743790644833</v>
      </c>
    </row>
    <row r="194" spans="1:7">
      <c r="A194" s="12" t="s">
        <v>123</v>
      </c>
      <c r="B194" s="2">
        <v>127</v>
      </c>
      <c r="C194" s="13">
        <v>7</v>
      </c>
      <c r="D194" s="22">
        <f t="shared" si="17"/>
        <v>0.00049836252313826</v>
      </c>
      <c r="E194" s="13">
        <v>2</v>
      </c>
      <c r="F194" s="22">
        <f t="shared" si="18"/>
        <v>0.000156702969521272</v>
      </c>
      <c r="G194" s="31">
        <f t="shared" si="19"/>
        <v>4.39743790644833</v>
      </c>
    </row>
    <row r="195" spans="1:7">
      <c r="A195" s="12" t="s">
        <v>124</v>
      </c>
      <c r="B195" s="2">
        <v>128</v>
      </c>
      <c r="C195" s="13">
        <v>11</v>
      </c>
      <c r="D195" s="22">
        <f t="shared" si="17"/>
        <v>0.000783141107788694</v>
      </c>
      <c r="E195" s="13">
        <v>5</v>
      </c>
      <c r="F195" s="22">
        <f t="shared" si="18"/>
        <v>0.000391757423803181</v>
      </c>
      <c r="G195" s="31">
        <f t="shared" si="19"/>
        <v>3.09743790644833</v>
      </c>
    </row>
    <row r="196" spans="1:7">
      <c r="A196" s="12" t="s">
        <v>125</v>
      </c>
      <c r="B196" s="2">
        <v>129</v>
      </c>
      <c r="C196" s="13">
        <v>990</v>
      </c>
      <c r="D196" s="22">
        <f t="shared" si="17"/>
        <v>0.0704826997009825</v>
      </c>
      <c r="E196" s="13">
        <v>813</v>
      </c>
      <c r="F196" s="22">
        <f t="shared" si="18"/>
        <v>0.0636997571103972</v>
      </c>
      <c r="G196" s="31">
        <f t="shared" si="19"/>
        <v>2.1151500835701</v>
      </c>
    </row>
    <row r="197" spans="1:7">
      <c r="A197" s="12" t="s">
        <v>126</v>
      </c>
      <c r="B197" s="2">
        <v>130</v>
      </c>
      <c r="C197" s="13">
        <v>26</v>
      </c>
      <c r="D197" s="22">
        <f t="shared" si="17"/>
        <v>0.00185106080022782</v>
      </c>
      <c r="E197" s="13">
        <v>20</v>
      </c>
      <c r="F197" s="22">
        <f t="shared" si="18"/>
        <v>0.00156702969521272</v>
      </c>
      <c r="G197" s="31">
        <f t="shared" si="19"/>
        <v>2.19743790644833</v>
      </c>
    </row>
    <row r="198" spans="1:7">
      <c r="A198" s="12" t="s">
        <v>127</v>
      </c>
      <c r="B198" s="2">
        <v>131</v>
      </c>
      <c r="C198" s="13">
        <v>5</v>
      </c>
      <c r="D198" s="22">
        <f t="shared" si="17"/>
        <v>0.000355973230813043</v>
      </c>
      <c r="E198" s="13">
        <v>2</v>
      </c>
      <c r="F198" s="22">
        <f t="shared" si="18"/>
        <v>0.000156702969521272</v>
      </c>
      <c r="G198" s="31">
        <f t="shared" si="19"/>
        <v>3.39743790644833</v>
      </c>
    </row>
    <row r="199" spans="1:7">
      <c r="A199" s="12" t="s">
        <v>128</v>
      </c>
      <c r="B199" s="2">
        <v>132</v>
      </c>
      <c r="C199" s="11" t="s">
        <v>129</v>
      </c>
      <c r="D199" s="30" t="s">
        <v>99</v>
      </c>
      <c r="E199" s="13">
        <v>10737</v>
      </c>
      <c r="F199" s="22">
        <f t="shared" si="18"/>
        <v>0.841259891874951</v>
      </c>
      <c r="G199" s="23" t="s">
        <v>99</v>
      </c>
    </row>
    <row r="200" ht="13" customHeight="1" spans="1:7">
      <c r="A200" s="33" t="s">
        <v>69</v>
      </c>
      <c r="B200" s="2">
        <v>133</v>
      </c>
      <c r="C200" s="13">
        <v>11454</v>
      </c>
      <c r="D200" s="22">
        <f>IFERROR(C200/$C$190,0)</f>
        <v>0.815463477146519</v>
      </c>
      <c r="E200" s="23" t="s">
        <v>99</v>
      </c>
      <c r="F200" s="34" t="s">
        <v>99</v>
      </c>
      <c r="G200" s="23" t="s">
        <v>99</v>
      </c>
    </row>
  </sheetData>
  <mergeCells count="36">
    <mergeCell ref="C8:D8"/>
    <mergeCell ref="C17:D17"/>
    <mergeCell ref="C49:D49"/>
    <mergeCell ref="C71:G71"/>
    <mergeCell ref="D85:G85"/>
    <mergeCell ref="D110:G110"/>
    <mergeCell ref="C135:D135"/>
    <mergeCell ref="C154:G154"/>
    <mergeCell ref="C163:G163"/>
    <mergeCell ref="C174:G174"/>
    <mergeCell ref="C187:G187"/>
    <mergeCell ref="A8:A9"/>
    <mergeCell ref="A17:A18"/>
    <mergeCell ref="A49:A50"/>
    <mergeCell ref="A71:A72"/>
    <mergeCell ref="A85:A86"/>
    <mergeCell ref="A110:A111"/>
    <mergeCell ref="A135:A136"/>
    <mergeCell ref="A154:A155"/>
    <mergeCell ref="A163:A164"/>
    <mergeCell ref="A174:A175"/>
    <mergeCell ref="A187:A188"/>
    <mergeCell ref="B8:B9"/>
    <mergeCell ref="B17:B18"/>
    <mergeCell ref="B49:B50"/>
    <mergeCell ref="B71:B72"/>
    <mergeCell ref="B85:B86"/>
    <mergeCell ref="B110:B111"/>
    <mergeCell ref="B135:B136"/>
    <mergeCell ref="B154:B155"/>
    <mergeCell ref="B163:B164"/>
    <mergeCell ref="B174:B175"/>
    <mergeCell ref="B187:B188"/>
    <mergeCell ref="C85:C86"/>
    <mergeCell ref="C110:C111"/>
    <mergeCell ref="A1:G2"/>
  </mergeCells>
  <conditionalFormatting sqref="C140">
    <cfRule type="expression" dxfId="0" priority="3" stopIfTrue="1">
      <formula>$C$134&gt;$C$133</formula>
    </cfRule>
  </conditionalFormatting>
  <conditionalFormatting sqref="C180">
    <cfRule type="expression" dxfId="0" priority="2" stopIfTrue="1">
      <formula>$C$172&gt;$C$171</formula>
    </cfRule>
  </conditionalFormatting>
  <conditionalFormatting sqref="E180">
    <cfRule type="expression" dxfId="0" priority="1" stopIfTrue="1">
      <formula>$E$172&gt;$E$171</formula>
    </cfRule>
  </conditionalFormatting>
  <conditionalFormatting sqref="C190 C166 C74 C52 C177">
    <cfRule type="expression" dxfId="0" priority="7" stopIfTrue="1">
      <formula>C52&lt;&gt;$C$5</formula>
    </cfRule>
  </conditionalFormatting>
  <conditionalFormatting sqref="E190 E166 E157 C138 E177">
    <cfRule type="expression" dxfId="0" priority="8" stopIfTrue="1">
      <formula>C138&lt;&gt;$D$5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2025-01-07T07:12:13Z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663D3EEC8B134E69A7C06AC2118FA7D9_12</vt:lpwstr>
  </property>
</Properties>
</file>