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405" windowHeight="12795"/>
  </bookViews>
  <sheets>
    <sheet name="地市名称" sheetId="1" r:id="rId1"/>
    <sheet name="汇总表" sheetId="2" r:id="rId2"/>
  </sheets>
  <calcPr calcId="144525" concurrentCalc="0"/>
</workbook>
</file>

<file path=xl/sharedStrings.xml><?xml version="1.0" encoding="utf-8"?>
<sst xmlns="http://schemas.openxmlformats.org/spreadsheetml/2006/main" count="473" uniqueCount="287">
  <si>
    <t>2023年第一季度公共就业服务机构市场职业供求状况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</si>
  <si>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</si>
  <si>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</si>
  <si>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</si>
  <si>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</si>
  <si>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</si>
  <si>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</si>
  <si>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</si>
  <si>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</si>
  <si>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r>
      <rPr>
        <b/>
        <sz val="11"/>
        <color indexed="8"/>
        <rFont val="宋体"/>
        <charset val="134"/>
      </rPr>
      <t>续表一</t>
    </r>
    <r>
      <rPr>
        <b/>
        <sz val="11"/>
        <color indexed="8"/>
        <rFont val="Times New Roman"/>
        <charset val="134"/>
      </rPr>
      <t xml:space="preserve">. </t>
    </r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</si>
  <si>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</si>
  <si>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</si>
  <si>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</si>
  <si>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</si>
  <si>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</si>
  <si>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</si>
  <si>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</si>
  <si>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</si>
  <si>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</si>
  <si>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</si>
  <si>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</si>
  <si>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</si>
  <si>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</si>
  <si>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</si>
  <si>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</si>
  <si>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</si>
  <si>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</si>
  <si>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</si>
  <si>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</si>
  <si>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</si>
  <si>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</si>
  <si>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</si>
  <si>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</si>
  <si>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</si>
  <si>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</si>
  <si>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</si>
  <si>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</si>
  <si>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</si>
  <si>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</si>
  <si>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</si>
  <si>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</si>
  <si>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</si>
  <si>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</si>
  <si>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</si>
  <si>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</si>
  <si>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</si>
  <si>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</si>
  <si>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</si>
  <si>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</si>
  <si>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</si>
  <si>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</si>
  <si>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</si>
  <si>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</si>
  <si>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</si>
  <si>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</si>
  <si>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</si>
  <si>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</si>
  <si>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</si>
  <si>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</si>
  <si>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</si>
  <si>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</si>
  <si>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</si>
  <si>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</si>
  <si>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</si>
  <si>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</si>
  <si>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</si>
  <si>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</si>
  <si>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</si>
  <si>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</si>
  <si>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</si>
  <si>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</si>
  <si>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</si>
  <si>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</si>
  <si>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</si>
  <si>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</si>
  <si>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证劵服务人员</t>
  </si>
  <si>
    <t>其他生产制造及有关人员</t>
  </si>
  <si>
    <t>不便分类的其他从业人员</t>
  </si>
  <si>
    <t>其他食品、饮料生产加工人员</t>
  </si>
  <si>
    <t>房地产经纪人</t>
  </si>
  <si>
    <t>人民团体和群众团体负责人</t>
  </si>
  <si>
    <t>专用车辆驾驶员</t>
  </si>
  <si>
    <t>家畜饲养员</t>
  </si>
  <si>
    <t>其他计算机、通信和其他电子设备制造人员</t>
  </si>
  <si>
    <t>其他金属制品制造人员</t>
  </si>
  <si>
    <t>营销员</t>
  </si>
  <si>
    <t>其他办事人员</t>
  </si>
  <si>
    <t>其他信息传输、软件和信息技术服务人员</t>
  </si>
  <si>
    <t>其他生产辅助人员</t>
  </si>
  <si>
    <t>机动车驾驶教练员</t>
  </si>
  <si>
    <t>其他办事人员和有关人员</t>
  </si>
  <si>
    <t>质检员</t>
  </si>
  <si>
    <t>起重装卸机械操作工</t>
  </si>
  <si>
    <t>电子商务师</t>
  </si>
  <si>
    <t>其他金融服务人员</t>
  </si>
  <si>
    <t>续表六</t>
  </si>
  <si>
    <t>需求小于求职缺口最大的前二十个职业（职业细类）</t>
  </si>
  <si>
    <t>会计专业人员</t>
  </si>
  <si>
    <t>出纳专业人员</t>
  </si>
  <si>
    <t>道路货运汽车驾驶员</t>
  </si>
  <si>
    <t>小学教育教师</t>
  </si>
  <si>
    <t>幼儿教育教师</t>
  </si>
  <si>
    <t>道路运输服务人员</t>
  </si>
  <si>
    <t>广告设计师</t>
  </si>
  <si>
    <t>物流服务师</t>
  </si>
  <si>
    <t>行政业务办理人员</t>
  </si>
  <si>
    <t>工程造价工程技术人员</t>
  </si>
  <si>
    <t>电工电器工程技术人员</t>
  </si>
  <si>
    <t>中式烹调师</t>
  </si>
  <si>
    <t>事业单位负责人</t>
  </si>
  <si>
    <t>计算机软件工程技术人员</t>
  </si>
  <si>
    <t>建筑工程技术人员</t>
  </si>
  <si>
    <t>金属轧制工</t>
  </si>
  <si>
    <t>中小学教育教师</t>
  </si>
  <si>
    <t>统计专业人员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</si>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</sst>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>
  <numFmts count="7">
    <numFmt numFmtId="176" formatCode="0.00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0.00_);[Red]\(0.00\)"/>
  </numFmts>
  <fonts count="30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17" borderId="11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21" borderId="13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0" borderId="0"/>
    <xf numFmtId="0" fontId="10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48">
    <xf numFmtId="0" fontId="0" fillId="0" borderId="0" xfId="0" applyAlignment="1"/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7" fontId="2" fillId="0" borderId="0" xfId="0" applyNumberFormat="1" applyFont="1" applyFill="1" applyAlignment="1"/>
    <xf numFmtId="0" fontId="2" fillId="0" borderId="0" xfId="0" applyFont="1" applyFill="1" applyAlignment="1"/>
    <xf numFmtId="176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/>
    <xf numFmtId="176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  <xf numFmtId="0" fontId="0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/>
    <xf numFmtId="0" fontId="0" fillId="0" borderId="0" xfId="0" applyNumberFormat="1" applyFont="1" applyFill="1" applyAlignment="1"/>
    <xf numFmtId="0" fontId="0" fillId="0" borderId="0" xfId="0" applyNumberFormat="1" applyFont="1" applyFill="1" applyBorder="1" applyAlignment="1"/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8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/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空白表格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209</xdr:row>
      <xdr:rowOff>123825</xdr:rowOff>
    </xdr:from>
    <xdr:to>
      <xdr:col>0</xdr:col>
      <xdr:colOff>868045</xdr:colOff>
      <xdr:row>210</xdr:row>
      <xdr:rowOff>28575</xdr:rowOff>
    </xdr:to>
    <xdr:sp>
      <xdr:nvSpPr>
        <xdr:cNvPr id="2048" name="TextBox 1"/>
        <xdr:cNvSpPr txBox="1"/>
      </xdr:nvSpPr>
      <xdr:spPr>
        <a:xfrm>
          <a:off x="228600" y="40427275"/>
          <a:ext cx="639445" cy="7620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5"/>
  <sheetViews>
    <sheetView tabSelected="1" workbookViewId="0">
      <selection activeCell="I16" sqref="I16"/>
    </sheetView>
  </sheetViews>
  <sheetFormatPr defaultColWidth="9" defaultRowHeight="13.5"/>
  <cols>
    <col min="1" max="1" width="25.875" style="19" customWidth="1"/>
    <col min="2" max="2" width="5.5" style="19" customWidth="1"/>
    <col min="3" max="3" width="9" style="19"/>
    <col min="4" max="4" width="13.125" style="19" customWidth="1"/>
    <col min="5" max="5" width="9" style="19"/>
    <col min="6" max="6" width="11.375" style="19" customWidth="1"/>
    <col min="7" max="7" width="11.125" style="19" customWidth="1"/>
    <col min="8" max="8" width="9" style="19"/>
    <col min="9" max="10" width="12.625" style="19"/>
    <col min="11" max="11" width="11.5" style="19"/>
    <col min="12" max="12" width="12.625" style="19"/>
    <col min="13" max="16384" width="9" style="19"/>
  </cols>
  <sheetData>
    <row r="1" ht="46" customHeight="1" spans="1:7">
      <c r="A1" s="20" t="s">
        <v>0</v>
      </c>
      <c r="B1" s="20"/>
      <c r="C1" s="20"/>
      <c r="D1" s="20"/>
      <c r="E1" s="20"/>
      <c r="F1" s="20"/>
      <c r="G1" s="20"/>
    </row>
    <row r="2" spans="1:7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G2" s="22"/>
    </row>
    <row r="3" spans="1:5">
      <c r="A3" s="21" t="s">
        <v>6</v>
      </c>
      <c r="B3" s="21" t="s">
        <v>7</v>
      </c>
      <c r="C3" s="21">
        <v>1</v>
      </c>
      <c r="D3" s="21">
        <v>2</v>
      </c>
      <c r="E3" s="21">
        <v>3</v>
      </c>
    </row>
    <row r="4" spans="1:5">
      <c r="A4" s="21" t="s">
        <v>8</v>
      </c>
      <c r="B4" s="21">
        <v>1</v>
      </c>
      <c r="C4" s="23">
        <f>C10</f>
        <v>45912</v>
      </c>
      <c r="D4" s="23">
        <f>E70</f>
        <v>48662</v>
      </c>
      <c r="E4" s="24">
        <f>IFERROR(C4/D4,0)</f>
        <v>0.9434877317003</v>
      </c>
    </row>
    <row r="5" spans="1:5">
      <c r="A5" s="25"/>
      <c r="B5" s="25"/>
      <c r="C5" s="26"/>
      <c r="D5" s="26"/>
      <c r="E5" s="26"/>
    </row>
    <row r="6" ht="14.25" spans="1:8">
      <c r="A6" s="27" t="s">
        <v>9</v>
      </c>
      <c r="H6" s="28"/>
    </row>
    <row r="7" ht="16" customHeight="1" spans="1:4">
      <c r="A7" s="21" t="s">
        <v>1</v>
      </c>
      <c r="B7" s="21" t="s">
        <v>2</v>
      </c>
      <c r="C7" s="29" t="s">
        <v>10</v>
      </c>
      <c r="D7" s="29"/>
    </row>
    <row r="8" spans="1:4">
      <c r="A8" s="21"/>
      <c r="B8" s="21"/>
      <c r="C8" s="29" t="s">
        <v>3</v>
      </c>
      <c r="D8" s="29" t="s">
        <v>11</v>
      </c>
    </row>
    <row r="9" spans="1:4">
      <c r="A9" s="21" t="s">
        <v>6</v>
      </c>
      <c r="B9" s="21" t="s">
        <v>7</v>
      </c>
      <c r="C9" s="29">
        <v>4</v>
      </c>
      <c r="D9" s="29">
        <v>5</v>
      </c>
    </row>
    <row r="10" spans="1:4">
      <c r="A10" s="21" t="s">
        <v>12</v>
      </c>
      <c r="B10" s="21">
        <v>2</v>
      </c>
      <c r="C10" s="21">
        <f>C11+C12+C13</f>
        <v>45912</v>
      </c>
      <c r="D10" s="30">
        <f>SUM(D11:D13)</f>
        <v>1</v>
      </c>
    </row>
    <row r="11" spans="1:9">
      <c r="A11" s="21" t="s">
        <v>13</v>
      </c>
      <c r="B11" s="21">
        <v>3</v>
      </c>
      <c r="C11" s="23">
        <f>C20-C21</f>
        <v>13</v>
      </c>
      <c r="D11" s="30">
        <f>IFERROR(C11/$C$10,0)</f>
        <v>0.000283150374629726</v>
      </c>
      <c r="I11" s="38"/>
    </row>
    <row r="12" spans="1:9">
      <c r="A12" s="21" t="s">
        <v>14</v>
      </c>
      <c r="B12" s="21">
        <v>4</v>
      </c>
      <c r="C12" s="23">
        <f>C22-C23+C24-C25+C26+C27</f>
        <v>15822</v>
      </c>
      <c r="D12" s="30">
        <f>IFERROR(C12/$C$10,0)</f>
        <v>0.344615786722425</v>
      </c>
      <c r="I12" s="38"/>
    </row>
    <row r="13" spans="1:9">
      <c r="A13" s="21" t="s">
        <v>15</v>
      </c>
      <c r="B13" s="21">
        <v>5</v>
      </c>
      <c r="C13" s="23">
        <f>C21+C23+C25+C28+C29+C30+C31+C32+C33+C34+C35+C36+C37+C38+C39+C40+C41+C42</f>
        <v>30077</v>
      </c>
      <c r="D13" s="30">
        <f>IFERROR(C13/$C$10,0)</f>
        <v>0.655101062902945</v>
      </c>
      <c r="I13" s="38"/>
    </row>
    <row r="14" spans="1:9">
      <c r="A14" s="25"/>
      <c r="B14" s="25"/>
      <c r="C14" s="25"/>
      <c r="D14" s="25"/>
      <c r="I14" s="38"/>
    </row>
    <row r="15" spans="1:1">
      <c r="A15" s="27" t="s">
        <v>16</v>
      </c>
    </row>
    <row r="16" ht="27" customHeight="1" spans="1:4">
      <c r="A16" s="21" t="s">
        <v>1</v>
      </c>
      <c r="B16" s="21" t="s">
        <v>2</v>
      </c>
      <c r="C16" s="21" t="s">
        <v>17</v>
      </c>
      <c r="D16" s="21"/>
    </row>
    <row r="17" ht="25" customHeight="1" spans="1:4">
      <c r="A17" s="21"/>
      <c r="B17" s="21"/>
      <c r="C17" s="21" t="s">
        <v>3</v>
      </c>
      <c r="D17" s="21" t="s">
        <v>11</v>
      </c>
    </row>
    <row r="18" spans="1:4">
      <c r="A18" s="21" t="s">
        <v>6</v>
      </c>
      <c r="B18" s="21" t="s">
        <v>7</v>
      </c>
      <c r="C18" s="21">
        <v>6</v>
      </c>
      <c r="D18" s="21">
        <v>7</v>
      </c>
    </row>
    <row r="19" spans="1:4">
      <c r="A19" s="31" t="s">
        <v>12</v>
      </c>
      <c r="B19" s="21">
        <v>6</v>
      </c>
      <c r="C19" s="21">
        <f>SUM(C20:C42)-C21-C23-C25</f>
        <v>45912</v>
      </c>
      <c r="D19" s="30">
        <f>SUM(D20:D42)-D25-D23-D21</f>
        <v>1</v>
      </c>
    </row>
    <row r="20" spans="1:6">
      <c r="A20" s="32" t="s">
        <v>18</v>
      </c>
      <c r="B20" s="21">
        <v>7</v>
      </c>
      <c r="C20" s="33">
        <v>13</v>
      </c>
      <c r="D20" s="30">
        <f>IFERROR(C20/$C$10,0)</f>
        <v>0.000283150374629726</v>
      </c>
      <c r="F20" s="34"/>
    </row>
    <row r="21" ht="27" spans="1:6">
      <c r="A21" s="32" t="s">
        <v>19</v>
      </c>
      <c r="B21" s="21">
        <v>8</v>
      </c>
      <c r="C21" s="33">
        <v>0</v>
      </c>
      <c r="D21" s="30">
        <f t="shared" ref="D21:D42" si="0">IFERROR(C21/$C$10,0)</f>
        <v>0</v>
      </c>
      <c r="F21" s="34"/>
    </row>
    <row r="22" spans="1:6">
      <c r="A22" s="32" t="s">
        <v>20</v>
      </c>
      <c r="B22" s="21">
        <v>9</v>
      </c>
      <c r="C22" s="33">
        <v>0</v>
      </c>
      <c r="D22" s="30">
        <f t="shared" si="0"/>
        <v>0</v>
      </c>
      <c r="F22" s="34"/>
    </row>
    <row r="23" ht="27" spans="1:6">
      <c r="A23" s="32" t="s">
        <v>21</v>
      </c>
      <c r="B23" s="21">
        <v>10</v>
      </c>
      <c r="C23" s="33">
        <v>0</v>
      </c>
      <c r="D23" s="30">
        <f t="shared" si="0"/>
        <v>0</v>
      </c>
      <c r="F23" s="34"/>
    </row>
    <row r="24" spans="1:6">
      <c r="A24" s="32" t="s">
        <v>22</v>
      </c>
      <c r="B24" s="21">
        <v>11</v>
      </c>
      <c r="C24" s="33">
        <v>25618</v>
      </c>
      <c r="D24" s="30">
        <f t="shared" si="0"/>
        <v>0.557980484404949</v>
      </c>
      <c r="F24" s="34"/>
    </row>
    <row r="25" ht="27" spans="1:6">
      <c r="A25" s="32" t="s">
        <v>23</v>
      </c>
      <c r="B25" s="21">
        <v>12</v>
      </c>
      <c r="C25" s="33">
        <v>11021</v>
      </c>
      <c r="D25" s="30">
        <f t="shared" si="0"/>
        <v>0.240046175291863</v>
      </c>
      <c r="F25" s="34"/>
    </row>
    <row r="26" ht="27" spans="1:6">
      <c r="A26" s="32" t="s">
        <v>24</v>
      </c>
      <c r="B26" s="21">
        <v>13</v>
      </c>
      <c r="C26" s="33">
        <v>821</v>
      </c>
      <c r="D26" s="30">
        <f t="shared" si="0"/>
        <v>0.0178820351977696</v>
      </c>
      <c r="F26" s="34"/>
    </row>
    <row r="27" spans="1:6">
      <c r="A27" s="31" t="s">
        <v>25</v>
      </c>
      <c r="B27" s="21">
        <v>14</v>
      </c>
      <c r="C27" s="33">
        <v>404</v>
      </c>
      <c r="D27" s="30">
        <f t="shared" si="0"/>
        <v>0.00879944241156996</v>
      </c>
      <c r="F27" s="34"/>
    </row>
    <row r="28" spans="1:6">
      <c r="A28" s="31" t="s">
        <v>26</v>
      </c>
      <c r="B28" s="21">
        <v>15</v>
      </c>
      <c r="C28" s="33">
        <v>716</v>
      </c>
      <c r="D28" s="30">
        <f t="shared" si="0"/>
        <v>0.0155950514026834</v>
      </c>
      <c r="F28" s="34"/>
    </row>
    <row r="29" spans="1:6">
      <c r="A29" s="31" t="s">
        <v>27</v>
      </c>
      <c r="B29" s="21">
        <v>16</v>
      </c>
      <c r="C29" s="33">
        <v>440</v>
      </c>
      <c r="D29" s="30">
        <f t="shared" si="0"/>
        <v>0.00958355114131382</v>
      </c>
      <c r="F29" s="34"/>
    </row>
    <row r="30" spans="1:6">
      <c r="A30" s="31" t="s">
        <v>28</v>
      </c>
      <c r="B30" s="21">
        <v>17</v>
      </c>
      <c r="C30" s="33">
        <v>11504</v>
      </c>
      <c r="D30" s="30">
        <f t="shared" si="0"/>
        <v>0.250566300749259</v>
      </c>
      <c r="F30" s="34"/>
    </row>
    <row r="31" ht="27" spans="1:6">
      <c r="A31" s="31" t="s">
        <v>29</v>
      </c>
      <c r="B31" s="21">
        <v>18</v>
      </c>
      <c r="C31" s="33">
        <v>2563</v>
      </c>
      <c r="D31" s="30">
        <f t="shared" si="0"/>
        <v>0.055824185398153</v>
      </c>
      <c r="F31" s="34"/>
    </row>
    <row r="32" spans="1:6">
      <c r="A32" s="31" t="s">
        <v>30</v>
      </c>
      <c r="B32" s="21">
        <v>19</v>
      </c>
      <c r="C32" s="33">
        <v>293</v>
      </c>
      <c r="D32" s="30">
        <f t="shared" si="0"/>
        <v>0.00638177382819306</v>
      </c>
      <c r="F32" s="34"/>
    </row>
    <row r="33" spans="1:6">
      <c r="A33" s="31" t="s">
        <v>31</v>
      </c>
      <c r="B33" s="21">
        <v>20</v>
      </c>
      <c r="C33" s="33">
        <v>1496</v>
      </c>
      <c r="D33" s="30">
        <f t="shared" si="0"/>
        <v>0.032584073880467</v>
      </c>
      <c r="F33" s="34"/>
    </row>
    <row r="34" spans="1:6">
      <c r="A34" s="31" t="s">
        <v>32</v>
      </c>
      <c r="B34" s="21">
        <v>21</v>
      </c>
      <c r="C34" s="33">
        <v>312</v>
      </c>
      <c r="D34" s="30">
        <f t="shared" si="0"/>
        <v>0.00679560899111343</v>
      </c>
      <c r="F34" s="34"/>
    </row>
    <row r="35" spans="1:6">
      <c r="A35" s="31" t="s">
        <v>33</v>
      </c>
      <c r="B35" s="21">
        <v>22</v>
      </c>
      <c r="C35" s="33">
        <v>0</v>
      </c>
      <c r="D35" s="30">
        <f t="shared" si="0"/>
        <v>0</v>
      </c>
      <c r="F35" s="34"/>
    </row>
    <row r="36" spans="1:6">
      <c r="A36" s="31" t="s">
        <v>34</v>
      </c>
      <c r="B36" s="21">
        <v>23</v>
      </c>
      <c r="C36" s="33">
        <v>0</v>
      </c>
      <c r="D36" s="30">
        <f t="shared" si="0"/>
        <v>0</v>
      </c>
      <c r="F36" s="34"/>
    </row>
    <row r="37" spans="1:6">
      <c r="A37" s="31" t="s">
        <v>35</v>
      </c>
      <c r="B37" s="21">
        <v>24</v>
      </c>
      <c r="C37" s="33">
        <v>789</v>
      </c>
      <c r="D37" s="30">
        <f t="shared" si="0"/>
        <v>0.0171850496602196</v>
      </c>
      <c r="F37" s="34"/>
    </row>
    <row r="38" spans="1:6">
      <c r="A38" s="31" t="s">
        <v>36</v>
      </c>
      <c r="B38" s="21">
        <v>25</v>
      </c>
      <c r="C38" s="33">
        <v>371</v>
      </c>
      <c r="D38" s="30">
        <f t="shared" si="0"/>
        <v>0.00808067607597142</v>
      </c>
      <c r="F38" s="34"/>
    </row>
    <row r="39" spans="1:6">
      <c r="A39" s="31" t="s">
        <v>37</v>
      </c>
      <c r="B39" s="21">
        <v>26</v>
      </c>
      <c r="C39" s="33">
        <v>298</v>
      </c>
      <c r="D39" s="30">
        <f t="shared" si="0"/>
        <v>0.00649067781843527</v>
      </c>
      <c r="F39" s="34"/>
    </row>
    <row r="40" spans="1:6">
      <c r="A40" s="31" t="s">
        <v>38</v>
      </c>
      <c r="B40" s="21">
        <v>27</v>
      </c>
      <c r="C40" s="33">
        <v>274</v>
      </c>
      <c r="D40" s="30">
        <f t="shared" si="0"/>
        <v>0.0059679386652727</v>
      </c>
      <c r="F40" s="34"/>
    </row>
    <row r="41" ht="17" customHeight="1" spans="1:6">
      <c r="A41" s="31" t="s">
        <v>39</v>
      </c>
      <c r="B41" s="21">
        <v>28</v>
      </c>
      <c r="C41" s="33">
        <v>0</v>
      </c>
      <c r="D41" s="30">
        <f t="shared" si="0"/>
        <v>0</v>
      </c>
      <c r="F41" s="34"/>
    </row>
    <row r="42" spans="1:6">
      <c r="A42" s="31" t="s">
        <v>40</v>
      </c>
      <c r="B42" s="21">
        <v>29</v>
      </c>
      <c r="C42" s="33">
        <v>0</v>
      </c>
      <c r="D42" s="30">
        <f t="shared" si="0"/>
        <v>0</v>
      </c>
      <c r="F42" s="34"/>
    </row>
    <row r="43" spans="1:4">
      <c r="A43" s="25"/>
      <c r="B43" s="35"/>
      <c r="C43" s="36"/>
      <c r="D43" s="35"/>
    </row>
    <row r="44" spans="1:1">
      <c r="A44" s="27" t="s">
        <v>41</v>
      </c>
    </row>
    <row r="45" ht="33" customHeight="1" spans="1:4">
      <c r="A45" s="21" t="s">
        <v>1</v>
      </c>
      <c r="B45" s="21" t="s">
        <v>2</v>
      </c>
      <c r="C45" s="21" t="s">
        <v>42</v>
      </c>
      <c r="D45" s="21"/>
    </row>
    <row r="46" spans="1:4">
      <c r="A46" s="21"/>
      <c r="B46" s="21"/>
      <c r="C46" s="21" t="s">
        <v>3</v>
      </c>
      <c r="D46" s="21" t="s">
        <v>11</v>
      </c>
    </row>
    <row r="47" spans="1:4">
      <c r="A47" s="21" t="s">
        <v>6</v>
      </c>
      <c r="B47" s="21" t="s">
        <v>7</v>
      </c>
      <c r="C47" s="21">
        <v>8</v>
      </c>
      <c r="D47" s="21">
        <v>9</v>
      </c>
    </row>
    <row r="48" spans="1:4">
      <c r="A48" s="21" t="s">
        <v>43</v>
      </c>
      <c r="B48" s="21">
        <v>30</v>
      </c>
      <c r="C48" s="21">
        <f>C49+C62+C63+C64</f>
        <v>45912</v>
      </c>
      <c r="D48" s="30">
        <f>D49+D62+D63+D64</f>
        <v>1</v>
      </c>
    </row>
    <row r="49" spans="1:4">
      <c r="A49" s="31" t="s">
        <v>44</v>
      </c>
      <c r="B49" s="21">
        <v>31</v>
      </c>
      <c r="C49" s="21">
        <f>C50+C59+C60+C61</f>
        <v>45912</v>
      </c>
      <c r="D49" s="30">
        <f>IFERROR(C49/$C$10,0)</f>
        <v>1</v>
      </c>
    </row>
    <row r="50" spans="1:4">
      <c r="A50" s="31" t="s">
        <v>45</v>
      </c>
      <c r="B50" s="21">
        <v>32</v>
      </c>
      <c r="C50" s="21">
        <f>C51+C52+C53+C54+C55+C56+C57+C58</f>
        <v>31665</v>
      </c>
      <c r="D50" s="30">
        <f t="shared" ref="D50:D64" si="1">IFERROR(C50/$C$10,0)</f>
        <v>0.689688970203868</v>
      </c>
    </row>
    <row r="51" spans="1:7">
      <c r="A51" s="31" t="s">
        <v>46</v>
      </c>
      <c r="B51" s="21">
        <v>33</v>
      </c>
      <c r="C51" s="33">
        <v>96</v>
      </c>
      <c r="D51" s="30">
        <f t="shared" si="1"/>
        <v>0.00209095661265029</v>
      </c>
      <c r="F51" s="34"/>
      <c r="G51" s="34"/>
    </row>
    <row r="52" spans="1:7">
      <c r="A52" s="31" t="s">
        <v>47</v>
      </c>
      <c r="B52" s="21">
        <v>34</v>
      </c>
      <c r="C52" s="33">
        <v>0</v>
      </c>
      <c r="D52" s="30">
        <f t="shared" si="1"/>
        <v>0</v>
      </c>
      <c r="F52" s="34"/>
      <c r="G52" s="34"/>
    </row>
    <row r="53" spans="1:7">
      <c r="A53" s="31" t="s">
        <v>48</v>
      </c>
      <c r="B53" s="21">
        <v>35</v>
      </c>
      <c r="C53" s="33">
        <v>122</v>
      </c>
      <c r="D53" s="30">
        <f t="shared" si="1"/>
        <v>0.00265725736190974</v>
      </c>
      <c r="F53" s="34"/>
      <c r="G53" s="34"/>
    </row>
    <row r="54" spans="1:7">
      <c r="A54" s="31" t="s">
        <v>49</v>
      </c>
      <c r="B54" s="21">
        <v>36</v>
      </c>
      <c r="C54" s="33">
        <v>59</v>
      </c>
      <c r="D54" s="30">
        <f t="shared" si="1"/>
        <v>0.00128506708485799</v>
      </c>
      <c r="F54" s="34"/>
      <c r="G54" s="34"/>
    </row>
    <row r="55" spans="1:7">
      <c r="A55" s="31" t="s">
        <v>50</v>
      </c>
      <c r="B55" s="21">
        <v>37</v>
      </c>
      <c r="C55" s="33">
        <v>20361</v>
      </c>
      <c r="D55" s="30">
        <f t="shared" si="1"/>
        <v>0.443478829064297</v>
      </c>
      <c r="F55" s="34"/>
      <c r="G55" s="34"/>
    </row>
    <row r="56" spans="1:7">
      <c r="A56" s="31" t="s">
        <v>51</v>
      </c>
      <c r="B56" s="21">
        <v>38</v>
      </c>
      <c r="C56" s="33">
        <v>3732</v>
      </c>
      <c r="D56" s="30">
        <f t="shared" si="1"/>
        <v>0.0812859383167799</v>
      </c>
      <c r="F56" s="34"/>
      <c r="G56" s="34"/>
    </row>
    <row r="57" spans="1:7">
      <c r="A57" s="31" t="s">
        <v>52</v>
      </c>
      <c r="B57" s="21">
        <v>39</v>
      </c>
      <c r="C57" s="33">
        <v>7130</v>
      </c>
      <c r="D57" s="30">
        <f t="shared" si="1"/>
        <v>0.155297090085381</v>
      </c>
      <c r="F57" s="34"/>
      <c r="G57" s="34"/>
    </row>
    <row r="58" spans="1:7">
      <c r="A58" s="31" t="s">
        <v>53</v>
      </c>
      <c r="B58" s="21">
        <v>40</v>
      </c>
      <c r="C58" s="33">
        <v>165</v>
      </c>
      <c r="D58" s="30">
        <f t="shared" si="1"/>
        <v>0.00359383167799268</v>
      </c>
      <c r="F58" s="34"/>
      <c r="G58" s="34"/>
    </row>
    <row r="59" spans="1:7">
      <c r="A59" s="31" t="s">
        <v>54</v>
      </c>
      <c r="B59" s="21">
        <v>41</v>
      </c>
      <c r="C59" s="33">
        <v>679</v>
      </c>
      <c r="D59" s="30">
        <f t="shared" si="1"/>
        <v>0.0147891618748911</v>
      </c>
      <c r="F59" s="34"/>
      <c r="G59" s="34"/>
    </row>
    <row r="60" spans="1:7">
      <c r="A60" s="31" t="s">
        <v>55</v>
      </c>
      <c r="B60" s="21">
        <v>42</v>
      </c>
      <c r="C60" s="33">
        <v>185</v>
      </c>
      <c r="D60" s="30">
        <f t="shared" si="1"/>
        <v>0.00402944763896149</v>
      </c>
      <c r="F60" s="34"/>
      <c r="G60" s="34"/>
    </row>
    <row r="61" spans="1:7">
      <c r="A61" s="31" t="s">
        <v>56</v>
      </c>
      <c r="B61" s="21">
        <v>43</v>
      </c>
      <c r="C61" s="33">
        <v>13383</v>
      </c>
      <c r="D61" s="30">
        <f t="shared" si="1"/>
        <v>0.291492420282279</v>
      </c>
      <c r="F61" s="37"/>
      <c r="G61" s="34"/>
    </row>
    <row r="62" spans="1:7">
      <c r="A62" s="31" t="s">
        <v>57</v>
      </c>
      <c r="B62" s="21">
        <v>44</v>
      </c>
      <c r="C62" s="33">
        <v>0</v>
      </c>
      <c r="D62" s="30">
        <f t="shared" si="1"/>
        <v>0</v>
      </c>
      <c r="F62" s="34"/>
      <c r="G62" s="34"/>
    </row>
    <row r="63" spans="1:7">
      <c r="A63" s="31" t="s">
        <v>58</v>
      </c>
      <c r="B63" s="21">
        <v>45</v>
      </c>
      <c r="C63" s="33">
        <v>0</v>
      </c>
      <c r="D63" s="30">
        <f t="shared" si="1"/>
        <v>0</v>
      </c>
      <c r="F63" s="34"/>
      <c r="G63" s="34"/>
    </row>
    <row r="64" spans="1:7">
      <c r="A64" s="31" t="s">
        <v>59</v>
      </c>
      <c r="B64" s="21">
        <v>46</v>
      </c>
      <c r="C64" s="33">
        <v>0</v>
      </c>
      <c r="D64" s="30">
        <f t="shared" si="1"/>
        <v>0</v>
      </c>
      <c r="F64" s="34"/>
      <c r="G64" s="34"/>
    </row>
    <row r="66" spans="1:1">
      <c r="A66" s="27" t="s">
        <v>60</v>
      </c>
    </row>
    <row r="67" spans="1:7">
      <c r="A67" s="21" t="s">
        <v>1</v>
      </c>
      <c r="B67" s="21" t="s">
        <v>2</v>
      </c>
      <c r="C67" s="21" t="s">
        <v>61</v>
      </c>
      <c r="D67" s="21"/>
      <c r="E67" s="21"/>
      <c r="F67" s="21"/>
      <c r="G67" s="21"/>
    </row>
    <row r="68" ht="27" spans="1:9">
      <c r="A68" s="21"/>
      <c r="B68" s="21"/>
      <c r="C68" s="21" t="s">
        <v>3</v>
      </c>
      <c r="D68" s="21" t="s">
        <v>11</v>
      </c>
      <c r="E68" s="21" t="s">
        <v>4</v>
      </c>
      <c r="F68" s="21" t="s">
        <v>11</v>
      </c>
      <c r="G68" s="21" t="s">
        <v>5</v>
      </c>
      <c r="H68" s="39"/>
      <c r="I68" s="39"/>
    </row>
    <row r="69" spans="1:9">
      <c r="A69" s="21" t="s">
        <v>6</v>
      </c>
      <c r="B69" s="21" t="s">
        <v>7</v>
      </c>
      <c r="C69" s="21">
        <v>10</v>
      </c>
      <c r="D69" s="21">
        <v>11</v>
      </c>
      <c r="E69" s="21">
        <v>12</v>
      </c>
      <c r="F69" s="21">
        <v>13</v>
      </c>
      <c r="G69" s="21">
        <v>14</v>
      </c>
      <c r="H69" s="39"/>
      <c r="I69" s="39"/>
    </row>
    <row r="70" spans="1:9">
      <c r="A70" s="21" t="s">
        <v>12</v>
      </c>
      <c r="B70" s="21">
        <v>47</v>
      </c>
      <c r="C70" s="21">
        <f>SUM(C71:C77)</f>
        <v>45912</v>
      </c>
      <c r="D70" s="30">
        <f>SUM(D71:D77)</f>
        <v>1</v>
      </c>
      <c r="E70" s="21">
        <f>SUM(E71:E78)</f>
        <v>48662</v>
      </c>
      <c r="F70" s="30">
        <f>SUM(F71:F78)</f>
        <v>1</v>
      </c>
      <c r="G70" s="24">
        <f>IFERROR(C70/E70,0)</f>
        <v>0.9434877317003</v>
      </c>
      <c r="H70" s="39"/>
      <c r="I70" s="39"/>
    </row>
    <row r="71" spans="1:9">
      <c r="A71" s="31" t="s">
        <v>62</v>
      </c>
      <c r="B71" s="21">
        <v>48</v>
      </c>
      <c r="C71" s="33">
        <v>101</v>
      </c>
      <c r="D71" s="30">
        <f>IFERROR(C71/$C$10,0)</f>
        <v>0.00219986060289249</v>
      </c>
      <c r="E71" s="33">
        <v>136</v>
      </c>
      <c r="F71" s="30">
        <f>IFERROR(E71/$E$70,0)</f>
        <v>0.00279478854136698</v>
      </c>
      <c r="G71" s="24">
        <f>IFERROR(C71/(E71+$E$78*F71),0)</f>
        <v>0.742647058823529</v>
      </c>
      <c r="H71" s="39"/>
      <c r="I71" s="39"/>
    </row>
    <row r="72" spans="1:7">
      <c r="A72" s="31" t="s">
        <v>63</v>
      </c>
      <c r="B72" s="21">
        <v>49</v>
      </c>
      <c r="C72" s="33">
        <v>4118</v>
      </c>
      <c r="D72" s="30">
        <f t="shared" ref="D72:D77" si="2">IFERROR(C72/$C$10,0)</f>
        <v>0.089693326363478</v>
      </c>
      <c r="E72" s="33">
        <v>4978</v>
      </c>
      <c r="F72" s="30">
        <f t="shared" ref="F72:F78" si="3">IFERROR(E72/$E$70,0)</f>
        <v>0.10229748058033</v>
      </c>
      <c r="G72" s="24">
        <f t="shared" ref="G72:G77" si="4">IFERROR(C72/(E72+$E$78*F72),0)</f>
        <v>0.8272398553636</v>
      </c>
    </row>
    <row r="73" spans="1:7">
      <c r="A73" s="31" t="s">
        <v>64</v>
      </c>
      <c r="B73" s="21">
        <v>50</v>
      </c>
      <c r="C73" s="33">
        <v>11358</v>
      </c>
      <c r="D73" s="30">
        <f t="shared" si="2"/>
        <v>0.247386304234187</v>
      </c>
      <c r="E73" s="33">
        <v>15114</v>
      </c>
      <c r="F73" s="30">
        <f t="shared" si="3"/>
        <v>0.310591426575151</v>
      </c>
      <c r="G73" s="24">
        <f t="shared" si="4"/>
        <v>0.751488685986503</v>
      </c>
    </row>
    <row r="74" spans="1:7">
      <c r="A74" s="31" t="s">
        <v>65</v>
      </c>
      <c r="B74" s="21">
        <v>51</v>
      </c>
      <c r="C74" s="33">
        <v>10879</v>
      </c>
      <c r="D74" s="30">
        <f t="shared" si="2"/>
        <v>0.236953301968984</v>
      </c>
      <c r="E74" s="33">
        <v>11297</v>
      </c>
      <c r="F74" s="30">
        <f t="shared" si="3"/>
        <v>0.232152398175167</v>
      </c>
      <c r="G74" s="24">
        <f t="shared" si="4"/>
        <v>0.962999026290166</v>
      </c>
    </row>
    <row r="75" spans="1:7">
      <c r="A75" s="31" t="s">
        <v>66</v>
      </c>
      <c r="B75" s="21">
        <v>52</v>
      </c>
      <c r="C75" s="33">
        <v>9</v>
      </c>
      <c r="D75" s="30">
        <f t="shared" si="2"/>
        <v>0.000196027182435964</v>
      </c>
      <c r="E75" s="33">
        <v>19</v>
      </c>
      <c r="F75" s="30">
        <f t="shared" si="3"/>
        <v>0.000390448399161563</v>
      </c>
      <c r="G75" s="24">
        <f t="shared" si="4"/>
        <v>0.473684210526316</v>
      </c>
    </row>
    <row r="76" spans="1:7">
      <c r="A76" s="31" t="s">
        <v>67</v>
      </c>
      <c r="B76" s="21">
        <v>53</v>
      </c>
      <c r="C76" s="33">
        <v>10417</v>
      </c>
      <c r="D76" s="30">
        <f t="shared" si="2"/>
        <v>0.226890573270605</v>
      </c>
      <c r="E76" s="33">
        <v>9800</v>
      </c>
      <c r="F76" s="30">
        <f t="shared" si="3"/>
        <v>0.201389174304385</v>
      </c>
      <c r="G76" s="24">
        <f t="shared" si="4"/>
        <v>1.06295918367347</v>
      </c>
    </row>
    <row r="77" spans="1:7">
      <c r="A77" s="31" t="s">
        <v>68</v>
      </c>
      <c r="B77" s="21">
        <v>54</v>
      </c>
      <c r="C77" s="33">
        <v>9030</v>
      </c>
      <c r="D77" s="30">
        <f t="shared" si="2"/>
        <v>0.196680606377418</v>
      </c>
      <c r="E77" s="33">
        <v>7318</v>
      </c>
      <c r="F77" s="30">
        <f t="shared" si="3"/>
        <v>0.150384283424438</v>
      </c>
      <c r="G77" s="24">
        <f t="shared" si="4"/>
        <v>1.23394370046461</v>
      </c>
    </row>
    <row r="78" spans="1:7">
      <c r="A78" s="31" t="s">
        <v>69</v>
      </c>
      <c r="B78" s="21">
        <v>55</v>
      </c>
      <c r="C78" s="21" t="s">
        <v>70</v>
      </c>
      <c r="D78" s="21" t="s">
        <v>70</v>
      </c>
      <c r="E78" s="33"/>
      <c r="F78" s="30">
        <f t="shared" si="3"/>
        <v>0</v>
      </c>
      <c r="G78" s="21" t="s">
        <v>70</v>
      </c>
    </row>
    <row r="80" spans="1:1">
      <c r="A80" s="27" t="s">
        <v>71</v>
      </c>
    </row>
    <row r="81" ht="33" customHeight="1" spans="1:7">
      <c r="A81" s="21" t="s">
        <v>1</v>
      </c>
      <c r="B81" s="21" t="s">
        <v>2</v>
      </c>
      <c r="C81" s="21" t="s">
        <v>72</v>
      </c>
      <c r="D81" s="21" t="s">
        <v>73</v>
      </c>
      <c r="E81" s="21"/>
      <c r="F81" s="21"/>
      <c r="G81" s="21"/>
    </row>
    <row r="82" spans="1:7">
      <c r="A82" s="21"/>
      <c r="B82" s="21"/>
      <c r="C82" s="21"/>
      <c r="D82" s="21" t="s">
        <v>3</v>
      </c>
      <c r="E82" s="21" t="s">
        <v>4</v>
      </c>
      <c r="F82" s="21" t="s">
        <v>74</v>
      </c>
      <c r="G82" s="21" t="s">
        <v>5</v>
      </c>
    </row>
    <row r="83" spans="1:7">
      <c r="A83" s="21" t="s">
        <v>6</v>
      </c>
      <c r="B83" s="21" t="s">
        <v>7</v>
      </c>
      <c r="C83" s="21">
        <v>15</v>
      </c>
      <c r="D83" s="21">
        <v>16</v>
      </c>
      <c r="E83" s="21">
        <v>17</v>
      </c>
      <c r="F83" s="21">
        <v>18</v>
      </c>
      <c r="G83" s="21">
        <v>19</v>
      </c>
    </row>
    <row r="84" spans="1:7">
      <c r="A84" s="40" t="s">
        <v>75</v>
      </c>
      <c r="B84" s="25">
        <v>56</v>
      </c>
      <c r="C84" s="41">
        <v>40502</v>
      </c>
      <c r="D84" s="41">
        <v>3044</v>
      </c>
      <c r="E84" s="41">
        <v>0</v>
      </c>
      <c r="F84" s="21">
        <f t="shared" ref="F84:F103" si="5">D84-E84</f>
        <v>3044</v>
      </c>
      <c r="G84" s="24">
        <f t="shared" ref="G84:G103" si="6">IFERROR(D84/E84,0)</f>
        <v>0</v>
      </c>
    </row>
    <row r="85" spans="1:7">
      <c r="A85" s="42" t="s">
        <v>76</v>
      </c>
      <c r="B85" s="21">
        <v>57</v>
      </c>
      <c r="C85" s="42">
        <v>69900</v>
      </c>
      <c r="D85" s="42">
        <v>1741</v>
      </c>
      <c r="E85" s="42">
        <v>99</v>
      </c>
      <c r="F85" s="21">
        <f t="shared" si="5"/>
        <v>1642</v>
      </c>
      <c r="G85" s="24">
        <f t="shared" si="6"/>
        <v>17.5858585858586</v>
      </c>
    </row>
    <row r="86" spans="1:7">
      <c r="A86" s="42" t="s">
        <v>77</v>
      </c>
      <c r="B86" s="21">
        <v>58</v>
      </c>
      <c r="C86" s="42">
        <v>8000000</v>
      </c>
      <c r="D86" s="42">
        <v>745</v>
      </c>
      <c r="E86" s="42">
        <v>165</v>
      </c>
      <c r="F86" s="21">
        <f t="shared" si="5"/>
        <v>580</v>
      </c>
      <c r="G86" s="24">
        <f t="shared" si="6"/>
        <v>4.51515151515152</v>
      </c>
    </row>
    <row r="87" spans="1:7">
      <c r="A87" s="42" t="s">
        <v>78</v>
      </c>
      <c r="B87" s="21">
        <v>59</v>
      </c>
      <c r="C87" s="42">
        <v>60299</v>
      </c>
      <c r="D87" s="42">
        <v>268</v>
      </c>
      <c r="E87" s="42">
        <v>7</v>
      </c>
      <c r="F87" s="21">
        <f t="shared" si="5"/>
        <v>261</v>
      </c>
      <c r="G87" s="24">
        <f t="shared" si="6"/>
        <v>38.2857142857143</v>
      </c>
    </row>
    <row r="88" spans="1:7">
      <c r="A88" s="42" t="s">
        <v>79</v>
      </c>
      <c r="B88" s="21">
        <v>60</v>
      </c>
      <c r="C88" s="42">
        <v>4060201</v>
      </c>
      <c r="D88" s="42">
        <v>243</v>
      </c>
      <c r="E88" s="42">
        <v>1</v>
      </c>
      <c r="F88" s="21">
        <f t="shared" si="5"/>
        <v>242</v>
      </c>
      <c r="G88" s="24">
        <f t="shared" si="6"/>
        <v>243</v>
      </c>
    </row>
    <row r="89" spans="1:7">
      <c r="A89" s="42" t="s">
        <v>80</v>
      </c>
      <c r="B89" s="21">
        <v>61</v>
      </c>
      <c r="C89" s="42">
        <v>10401</v>
      </c>
      <c r="D89" s="42">
        <v>221</v>
      </c>
      <c r="E89" s="42">
        <v>4</v>
      </c>
      <c r="F89" s="21">
        <f t="shared" si="5"/>
        <v>217</v>
      </c>
      <c r="G89" s="24">
        <f t="shared" si="6"/>
        <v>55.25</v>
      </c>
    </row>
    <row r="90" spans="1:7">
      <c r="A90" s="42" t="s">
        <v>81</v>
      </c>
      <c r="B90" s="21">
        <v>62</v>
      </c>
      <c r="C90" s="42">
        <v>6300100</v>
      </c>
      <c r="D90" s="42">
        <v>202</v>
      </c>
      <c r="E90" s="42">
        <v>2</v>
      </c>
      <c r="F90" s="21">
        <f t="shared" si="5"/>
        <v>200</v>
      </c>
      <c r="G90" s="24">
        <f t="shared" si="6"/>
        <v>101</v>
      </c>
    </row>
    <row r="91" spans="1:7">
      <c r="A91" s="42" t="s">
        <v>82</v>
      </c>
      <c r="B91" s="21">
        <v>63</v>
      </c>
      <c r="C91" s="42">
        <v>5030201</v>
      </c>
      <c r="D91" s="42">
        <v>200</v>
      </c>
      <c r="E91" s="42">
        <v>0</v>
      </c>
      <c r="F91" s="21">
        <f t="shared" si="5"/>
        <v>200</v>
      </c>
      <c r="G91" s="24">
        <f t="shared" si="6"/>
        <v>0</v>
      </c>
    </row>
    <row r="92" ht="27" spans="1:7">
      <c r="A92" s="42" t="s">
        <v>83</v>
      </c>
      <c r="B92" s="21">
        <v>64</v>
      </c>
      <c r="C92" s="42">
        <v>62599</v>
      </c>
      <c r="D92" s="42">
        <v>202</v>
      </c>
      <c r="E92" s="42">
        <v>8</v>
      </c>
      <c r="F92" s="21">
        <f t="shared" si="5"/>
        <v>194</v>
      </c>
      <c r="G92" s="24">
        <f t="shared" si="6"/>
        <v>25.25</v>
      </c>
    </row>
    <row r="93" spans="1:7">
      <c r="A93" s="42" t="s">
        <v>84</v>
      </c>
      <c r="B93" s="21">
        <v>65</v>
      </c>
      <c r="C93" s="42">
        <v>61999</v>
      </c>
      <c r="D93" s="42">
        <v>166</v>
      </c>
      <c r="E93" s="42">
        <v>10</v>
      </c>
      <c r="F93" s="21">
        <f t="shared" si="5"/>
        <v>156</v>
      </c>
      <c r="G93" s="24">
        <f t="shared" si="6"/>
        <v>16.6</v>
      </c>
    </row>
    <row r="94" spans="1:7">
      <c r="A94" s="42" t="s">
        <v>85</v>
      </c>
      <c r="B94" s="21">
        <v>66</v>
      </c>
      <c r="C94" s="42">
        <v>4010201</v>
      </c>
      <c r="D94" s="42">
        <v>170</v>
      </c>
      <c r="E94" s="42">
        <v>14</v>
      </c>
      <c r="F94" s="21">
        <f t="shared" si="5"/>
        <v>156</v>
      </c>
      <c r="G94" s="24">
        <f t="shared" si="6"/>
        <v>12.1428571428571</v>
      </c>
    </row>
    <row r="95" spans="1:7">
      <c r="A95" s="42" t="s">
        <v>86</v>
      </c>
      <c r="B95" s="21">
        <v>67</v>
      </c>
      <c r="C95" s="42">
        <v>30199</v>
      </c>
      <c r="D95" s="42">
        <v>194</v>
      </c>
      <c r="E95" s="42">
        <v>61</v>
      </c>
      <c r="F95" s="21">
        <f t="shared" si="5"/>
        <v>133</v>
      </c>
      <c r="G95" s="24">
        <f t="shared" si="6"/>
        <v>3.18032786885246</v>
      </c>
    </row>
    <row r="96" ht="27" spans="1:7">
      <c r="A96" s="42" t="s">
        <v>87</v>
      </c>
      <c r="B96" s="21">
        <v>68</v>
      </c>
      <c r="C96" s="42">
        <v>40499</v>
      </c>
      <c r="D96" s="42">
        <v>137</v>
      </c>
      <c r="E96" s="42">
        <v>8</v>
      </c>
      <c r="F96" s="21">
        <f t="shared" si="5"/>
        <v>129</v>
      </c>
      <c r="G96" s="24">
        <f t="shared" si="6"/>
        <v>17.125</v>
      </c>
    </row>
    <row r="97" spans="1:7">
      <c r="A97" s="42" t="s">
        <v>88</v>
      </c>
      <c r="B97" s="21">
        <v>69</v>
      </c>
      <c r="C97" s="42">
        <v>63199</v>
      </c>
      <c r="D97" s="42">
        <v>132</v>
      </c>
      <c r="E97" s="42">
        <v>26</v>
      </c>
      <c r="F97" s="21">
        <f t="shared" si="5"/>
        <v>106</v>
      </c>
      <c r="G97" s="24">
        <f t="shared" si="6"/>
        <v>5.07692307692308</v>
      </c>
    </row>
    <row r="98" spans="1:7">
      <c r="A98" s="42" t="s">
        <v>89</v>
      </c>
      <c r="B98" s="21">
        <v>70</v>
      </c>
      <c r="C98" s="42">
        <v>4020207</v>
      </c>
      <c r="D98" s="42">
        <v>100</v>
      </c>
      <c r="E98" s="42">
        <v>1</v>
      </c>
      <c r="F98" s="21">
        <f t="shared" si="5"/>
        <v>99</v>
      </c>
      <c r="G98" s="24">
        <f t="shared" si="6"/>
        <v>100</v>
      </c>
    </row>
    <row r="99" spans="1:7">
      <c r="A99" s="42" t="s">
        <v>90</v>
      </c>
      <c r="B99" s="21">
        <v>71</v>
      </c>
      <c r="C99" s="42">
        <v>39900</v>
      </c>
      <c r="D99" s="42">
        <v>129</v>
      </c>
      <c r="E99" s="42">
        <v>34</v>
      </c>
      <c r="F99" s="21">
        <f t="shared" si="5"/>
        <v>95</v>
      </c>
      <c r="G99" s="24">
        <f t="shared" si="6"/>
        <v>3.79411764705882</v>
      </c>
    </row>
    <row r="100" spans="1:7">
      <c r="A100" s="42" t="s">
        <v>91</v>
      </c>
      <c r="B100" s="21">
        <v>72</v>
      </c>
      <c r="C100" s="42">
        <v>6310305</v>
      </c>
      <c r="D100" s="42">
        <v>96</v>
      </c>
      <c r="E100" s="42">
        <v>12</v>
      </c>
      <c r="F100" s="21">
        <f t="shared" si="5"/>
        <v>84</v>
      </c>
      <c r="G100" s="24">
        <f t="shared" si="6"/>
        <v>8</v>
      </c>
    </row>
    <row r="101" spans="1:7">
      <c r="A101" s="42" t="s">
        <v>92</v>
      </c>
      <c r="B101" s="21">
        <v>73</v>
      </c>
      <c r="C101" s="42">
        <v>6300501</v>
      </c>
      <c r="D101" s="42">
        <v>80</v>
      </c>
      <c r="E101" s="42">
        <v>0</v>
      </c>
      <c r="F101" s="21">
        <f t="shared" si="5"/>
        <v>80</v>
      </c>
      <c r="G101" s="24">
        <f t="shared" si="6"/>
        <v>0</v>
      </c>
    </row>
    <row r="102" spans="1:7">
      <c r="A102" s="42" t="s">
        <v>93</v>
      </c>
      <c r="B102" s="21">
        <v>74</v>
      </c>
      <c r="C102" s="42">
        <v>4010202</v>
      </c>
      <c r="D102" s="42">
        <v>86</v>
      </c>
      <c r="E102" s="42">
        <v>11</v>
      </c>
      <c r="F102" s="21">
        <f t="shared" si="5"/>
        <v>75</v>
      </c>
      <c r="G102" s="24">
        <f t="shared" si="6"/>
        <v>7.81818181818182</v>
      </c>
    </row>
    <row r="103" spans="1:7">
      <c r="A103" s="42" t="s">
        <v>94</v>
      </c>
      <c r="B103" s="21">
        <v>75</v>
      </c>
      <c r="C103" s="42">
        <v>40599</v>
      </c>
      <c r="D103" s="42">
        <v>75</v>
      </c>
      <c r="E103" s="42">
        <v>2</v>
      </c>
      <c r="F103" s="21">
        <f t="shared" si="5"/>
        <v>73</v>
      </c>
      <c r="G103" s="43">
        <f t="shared" si="6"/>
        <v>37.5</v>
      </c>
    </row>
    <row r="104" spans="1:1">
      <c r="A104" s="27"/>
    </row>
    <row r="105" spans="1:1">
      <c r="A105" s="27" t="s">
        <v>95</v>
      </c>
    </row>
    <row r="106" ht="39" customHeight="1" spans="1:7">
      <c r="A106" s="21" t="s">
        <v>1</v>
      </c>
      <c r="B106" s="21" t="s">
        <v>2</v>
      </c>
      <c r="C106" s="21" t="s">
        <v>72</v>
      </c>
      <c r="D106" s="21" t="s">
        <v>96</v>
      </c>
      <c r="E106" s="21"/>
      <c r="F106" s="21"/>
      <c r="G106" s="21"/>
    </row>
    <row r="107" spans="1:7">
      <c r="A107" s="21"/>
      <c r="B107" s="21"/>
      <c r="C107" s="21"/>
      <c r="D107" s="21" t="s">
        <v>3</v>
      </c>
      <c r="E107" s="21" t="s">
        <v>4</v>
      </c>
      <c r="F107" s="21" t="s">
        <v>74</v>
      </c>
      <c r="G107" s="21" t="s">
        <v>5</v>
      </c>
    </row>
    <row r="108" spans="1:7">
      <c r="A108" s="21" t="s">
        <v>6</v>
      </c>
      <c r="B108" s="21" t="s">
        <v>7</v>
      </c>
      <c r="C108" s="21">
        <v>20</v>
      </c>
      <c r="D108" s="21">
        <v>21</v>
      </c>
      <c r="E108" s="21">
        <v>22</v>
      </c>
      <c r="F108" s="21">
        <v>23</v>
      </c>
      <c r="G108" s="21">
        <v>24</v>
      </c>
    </row>
    <row r="109" spans="1:7">
      <c r="A109" s="42" t="s">
        <v>97</v>
      </c>
      <c r="B109" s="21">
        <v>76</v>
      </c>
      <c r="C109" s="42">
        <v>20603</v>
      </c>
      <c r="D109" s="42">
        <v>2</v>
      </c>
      <c r="E109" s="42">
        <v>35</v>
      </c>
      <c r="F109" s="29">
        <f t="shared" ref="F109:F128" si="7">D109-E109</f>
        <v>-33</v>
      </c>
      <c r="G109" s="24">
        <f t="shared" ref="G109:G128" si="8">IFERROR(D109/E109,0)</f>
        <v>0.0571428571428571</v>
      </c>
    </row>
    <row r="110" spans="1:7">
      <c r="A110" s="42" t="s">
        <v>98</v>
      </c>
      <c r="B110" s="21">
        <v>77</v>
      </c>
      <c r="C110" s="42">
        <v>2060300</v>
      </c>
      <c r="D110" s="42">
        <v>14</v>
      </c>
      <c r="E110" s="42">
        <v>39</v>
      </c>
      <c r="F110" s="29">
        <f t="shared" si="7"/>
        <v>-25</v>
      </c>
      <c r="G110" s="24">
        <f t="shared" si="8"/>
        <v>0.358974358974359</v>
      </c>
    </row>
    <row r="111" spans="1:7">
      <c r="A111" s="42" t="s">
        <v>77</v>
      </c>
      <c r="B111" s="21">
        <v>78</v>
      </c>
      <c r="C111" s="42">
        <v>80000</v>
      </c>
      <c r="D111" s="42">
        <v>150</v>
      </c>
      <c r="E111" s="42">
        <v>168</v>
      </c>
      <c r="F111" s="29">
        <f t="shared" si="7"/>
        <v>-18</v>
      </c>
      <c r="G111" s="24">
        <f t="shared" si="8"/>
        <v>0.892857142857143</v>
      </c>
    </row>
    <row r="112" spans="1:7">
      <c r="A112" s="42" t="s">
        <v>99</v>
      </c>
      <c r="B112" s="21">
        <v>79</v>
      </c>
      <c r="C112" s="42">
        <v>4020202</v>
      </c>
      <c r="D112" s="42">
        <v>2</v>
      </c>
      <c r="E112" s="42">
        <v>19</v>
      </c>
      <c r="F112" s="29">
        <f t="shared" si="7"/>
        <v>-17</v>
      </c>
      <c r="G112" s="24">
        <f t="shared" si="8"/>
        <v>0.105263157894737</v>
      </c>
    </row>
    <row r="113" spans="1:7">
      <c r="A113" s="42" t="s">
        <v>100</v>
      </c>
      <c r="B113" s="21">
        <v>80</v>
      </c>
      <c r="C113" s="42">
        <v>2080302</v>
      </c>
      <c r="D113" s="42">
        <v>0</v>
      </c>
      <c r="E113" s="42">
        <v>14</v>
      </c>
      <c r="F113" s="29">
        <f t="shared" si="7"/>
        <v>-14</v>
      </c>
      <c r="G113" s="24">
        <f t="shared" si="8"/>
        <v>0</v>
      </c>
    </row>
    <row r="114" spans="1:7">
      <c r="A114" s="42" t="s">
        <v>101</v>
      </c>
      <c r="B114" s="21">
        <v>81</v>
      </c>
      <c r="C114" s="42">
        <v>2080400</v>
      </c>
      <c r="D114" s="42">
        <v>2</v>
      </c>
      <c r="E114" s="42">
        <v>12</v>
      </c>
      <c r="F114" s="29">
        <f t="shared" si="7"/>
        <v>-10</v>
      </c>
      <c r="G114" s="24">
        <f t="shared" si="8"/>
        <v>0.166666666666667</v>
      </c>
    </row>
    <row r="115" spans="1:7">
      <c r="A115" s="42" t="s">
        <v>102</v>
      </c>
      <c r="B115" s="21">
        <v>82</v>
      </c>
      <c r="C115" s="42">
        <v>40202</v>
      </c>
      <c r="D115" s="42">
        <v>0</v>
      </c>
      <c r="E115" s="42">
        <v>9</v>
      </c>
      <c r="F115" s="29">
        <f t="shared" si="7"/>
        <v>-9</v>
      </c>
      <c r="G115" s="24">
        <f t="shared" si="8"/>
        <v>0</v>
      </c>
    </row>
    <row r="116" spans="1:7">
      <c r="A116" s="42" t="s">
        <v>103</v>
      </c>
      <c r="B116" s="21">
        <v>83</v>
      </c>
      <c r="C116" s="42">
        <v>4080808</v>
      </c>
      <c r="D116" s="42">
        <v>0</v>
      </c>
      <c r="E116" s="42">
        <v>9</v>
      </c>
      <c r="F116" s="29">
        <f t="shared" si="7"/>
        <v>-9</v>
      </c>
      <c r="G116" s="24">
        <f t="shared" si="8"/>
        <v>0</v>
      </c>
    </row>
    <row r="117" spans="1:7">
      <c r="A117" s="42" t="s">
        <v>104</v>
      </c>
      <c r="B117" s="21">
        <v>84</v>
      </c>
      <c r="C117" s="42">
        <v>4020603</v>
      </c>
      <c r="D117" s="42">
        <v>0</v>
      </c>
      <c r="E117" s="42">
        <v>7</v>
      </c>
      <c r="F117" s="29">
        <f t="shared" si="7"/>
        <v>-7</v>
      </c>
      <c r="G117" s="24">
        <f t="shared" si="8"/>
        <v>0</v>
      </c>
    </row>
    <row r="118" spans="1:7">
      <c r="A118" s="42" t="s">
        <v>105</v>
      </c>
      <c r="B118" s="21">
        <v>85</v>
      </c>
      <c r="C118" s="42">
        <v>30101</v>
      </c>
      <c r="D118" s="42">
        <v>7</v>
      </c>
      <c r="E118" s="42">
        <v>13</v>
      </c>
      <c r="F118" s="29">
        <f t="shared" si="7"/>
        <v>-6</v>
      </c>
      <c r="G118" s="24">
        <f t="shared" si="8"/>
        <v>0.538461538461538</v>
      </c>
    </row>
    <row r="119" spans="1:7">
      <c r="A119" s="42" t="s">
        <v>106</v>
      </c>
      <c r="B119" s="21">
        <v>86</v>
      </c>
      <c r="C119" s="42">
        <v>2023010</v>
      </c>
      <c r="D119" s="42">
        <v>0</v>
      </c>
      <c r="E119" s="42">
        <v>6</v>
      </c>
      <c r="F119" s="29">
        <f t="shared" si="7"/>
        <v>-6</v>
      </c>
      <c r="G119" s="24">
        <f t="shared" si="8"/>
        <v>0</v>
      </c>
    </row>
    <row r="120" spans="1:7">
      <c r="A120" s="42" t="s">
        <v>107</v>
      </c>
      <c r="B120" s="21">
        <v>87</v>
      </c>
      <c r="C120" s="42">
        <v>2021101</v>
      </c>
      <c r="D120" s="42">
        <v>1</v>
      </c>
      <c r="E120" s="42">
        <v>6</v>
      </c>
      <c r="F120" s="29">
        <f t="shared" si="7"/>
        <v>-5</v>
      </c>
      <c r="G120" s="24">
        <f t="shared" si="8"/>
        <v>0.166666666666667</v>
      </c>
    </row>
    <row r="121" spans="1:7">
      <c r="A121" s="42" t="s">
        <v>108</v>
      </c>
      <c r="B121" s="21">
        <v>88</v>
      </c>
      <c r="C121" s="42">
        <v>4030201</v>
      </c>
      <c r="D121" s="42">
        <v>4</v>
      </c>
      <c r="E121" s="42">
        <v>9</v>
      </c>
      <c r="F121" s="29">
        <f t="shared" si="7"/>
        <v>-5</v>
      </c>
      <c r="G121" s="24">
        <f t="shared" si="8"/>
        <v>0.444444444444444</v>
      </c>
    </row>
    <row r="122" spans="1:7">
      <c r="A122" s="42" t="s">
        <v>109</v>
      </c>
      <c r="B122" s="21">
        <v>89</v>
      </c>
      <c r="C122" s="42">
        <v>1060200</v>
      </c>
      <c r="D122" s="42">
        <v>0</v>
      </c>
      <c r="E122" s="42">
        <v>5</v>
      </c>
      <c r="F122" s="29">
        <f t="shared" si="7"/>
        <v>-5</v>
      </c>
      <c r="G122" s="24">
        <f t="shared" si="8"/>
        <v>0</v>
      </c>
    </row>
    <row r="123" spans="1:7">
      <c r="A123" s="42" t="s">
        <v>101</v>
      </c>
      <c r="B123" s="21">
        <v>90</v>
      </c>
      <c r="C123" s="42">
        <v>20804</v>
      </c>
      <c r="D123" s="42">
        <v>0</v>
      </c>
      <c r="E123" s="42">
        <v>4</v>
      </c>
      <c r="F123" s="29">
        <f t="shared" si="7"/>
        <v>-4</v>
      </c>
      <c r="G123" s="24">
        <f t="shared" si="8"/>
        <v>0</v>
      </c>
    </row>
    <row r="124" spans="1:7">
      <c r="A124" s="42" t="s">
        <v>110</v>
      </c>
      <c r="B124" s="21">
        <v>91</v>
      </c>
      <c r="C124" s="42">
        <v>2021003</v>
      </c>
      <c r="D124" s="42">
        <v>0</v>
      </c>
      <c r="E124" s="42">
        <v>4</v>
      </c>
      <c r="F124" s="29">
        <f t="shared" si="7"/>
        <v>-4</v>
      </c>
      <c r="G124" s="24">
        <f t="shared" si="8"/>
        <v>0</v>
      </c>
    </row>
    <row r="125" spans="1:7">
      <c r="A125" s="42" t="s">
        <v>111</v>
      </c>
      <c r="B125" s="21">
        <v>92</v>
      </c>
      <c r="C125" s="42">
        <v>20218</v>
      </c>
      <c r="D125" s="42">
        <v>0</v>
      </c>
      <c r="E125" s="42">
        <v>4</v>
      </c>
      <c r="F125" s="29">
        <f t="shared" si="7"/>
        <v>-4</v>
      </c>
      <c r="G125" s="24">
        <f t="shared" si="8"/>
        <v>0</v>
      </c>
    </row>
    <row r="126" spans="1:7">
      <c r="A126" s="42" t="s">
        <v>112</v>
      </c>
      <c r="B126" s="21">
        <v>93</v>
      </c>
      <c r="C126" s="42">
        <v>6170902</v>
      </c>
      <c r="D126" s="42">
        <v>0</v>
      </c>
      <c r="E126" s="42">
        <v>4</v>
      </c>
      <c r="F126" s="29">
        <f t="shared" si="7"/>
        <v>-4</v>
      </c>
      <c r="G126" s="24">
        <f t="shared" si="8"/>
        <v>0</v>
      </c>
    </row>
    <row r="127" spans="1:7">
      <c r="A127" s="42" t="s">
        <v>113</v>
      </c>
      <c r="B127" s="21">
        <v>94</v>
      </c>
      <c r="C127" s="42">
        <v>20803</v>
      </c>
      <c r="D127" s="42">
        <v>0</v>
      </c>
      <c r="E127" s="42">
        <v>4</v>
      </c>
      <c r="F127" s="29">
        <f t="shared" si="7"/>
        <v>-4</v>
      </c>
      <c r="G127" s="24">
        <f t="shared" si="8"/>
        <v>0</v>
      </c>
    </row>
    <row r="128" spans="1:7">
      <c r="A128" s="42" t="s">
        <v>114</v>
      </c>
      <c r="B128" s="21">
        <v>95</v>
      </c>
      <c r="C128" s="42">
        <v>2060200</v>
      </c>
      <c r="D128" s="42">
        <v>0</v>
      </c>
      <c r="E128" s="42">
        <v>4</v>
      </c>
      <c r="F128" s="21">
        <f t="shared" si="7"/>
        <v>-4</v>
      </c>
      <c r="G128" s="43">
        <f t="shared" si="8"/>
        <v>0</v>
      </c>
    </row>
    <row r="132" spans="1:1">
      <c r="A132" s="27" t="s">
        <v>115</v>
      </c>
    </row>
    <row r="133" ht="33" customHeight="1" spans="1:4">
      <c r="A133" s="21" t="s">
        <v>1</v>
      </c>
      <c r="B133" s="21" t="s">
        <v>2</v>
      </c>
      <c r="C133" s="21" t="s">
        <v>116</v>
      </c>
      <c r="D133" s="21"/>
    </row>
    <row r="134" spans="1:4">
      <c r="A134" s="21"/>
      <c r="B134" s="21"/>
      <c r="C134" s="21" t="s">
        <v>4</v>
      </c>
      <c r="D134" s="21" t="s">
        <v>11</v>
      </c>
    </row>
    <row r="135" spans="1:4">
      <c r="A135" s="21" t="s">
        <v>6</v>
      </c>
      <c r="B135" s="21" t="s">
        <v>7</v>
      </c>
      <c r="C135" s="21">
        <v>25</v>
      </c>
      <c r="D135" s="21">
        <v>26</v>
      </c>
    </row>
    <row r="136" spans="1:4">
      <c r="A136" s="21" t="s">
        <v>12</v>
      </c>
      <c r="B136" s="21">
        <v>96</v>
      </c>
      <c r="C136" s="21">
        <f>SUM(C137:C144)-C138</f>
        <v>48662</v>
      </c>
      <c r="D136" s="44">
        <f>SUM(D137:D144)-D138</f>
        <v>1</v>
      </c>
    </row>
    <row r="137" spans="1:4">
      <c r="A137" s="31" t="s">
        <v>117</v>
      </c>
      <c r="B137" s="21">
        <v>97</v>
      </c>
      <c r="C137" s="33">
        <v>5790</v>
      </c>
      <c r="D137" s="30">
        <f t="shared" ref="D137:D144" si="9">IFERROR(C137/$C$136,0)</f>
        <v>0.11898401216555</v>
      </c>
    </row>
    <row r="138" spans="1:6">
      <c r="A138" s="31" t="s">
        <v>118</v>
      </c>
      <c r="B138" s="21">
        <v>98</v>
      </c>
      <c r="C138" s="33">
        <v>339</v>
      </c>
      <c r="D138" s="30">
        <f t="shared" si="9"/>
        <v>0.00696642143767211</v>
      </c>
      <c r="F138" s="45"/>
    </row>
    <row r="139" spans="1:4">
      <c r="A139" s="31" t="s">
        <v>119</v>
      </c>
      <c r="B139" s="21">
        <v>99</v>
      </c>
      <c r="C139" s="33">
        <v>4384</v>
      </c>
      <c r="D139" s="30">
        <f t="shared" si="9"/>
        <v>0.0900908306275944</v>
      </c>
    </row>
    <row r="140" spans="1:4">
      <c r="A140" s="31" t="s">
        <v>120</v>
      </c>
      <c r="B140" s="21">
        <v>100</v>
      </c>
      <c r="C140" s="33">
        <v>5902</v>
      </c>
      <c r="D140" s="30">
        <f t="shared" si="9"/>
        <v>0.121285602729029</v>
      </c>
    </row>
    <row r="141" spans="1:4">
      <c r="A141" s="31" t="s">
        <v>121</v>
      </c>
      <c r="B141" s="21">
        <v>101</v>
      </c>
      <c r="C141" s="33">
        <v>486</v>
      </c>
      <c r="D141" s="30">
        <f t="shared" si="9"/>
        <v>0.00998725905223789</v>
      </c>
    </row>
    <row r="142" spans="1:4">
      <c r="A142" s="31" t="s">
        <v>122</v>
      </c>
      <c r="B142" s="21">
        <v>102</v>
      </c>
      <c r="C142" s="33">
        <v>6861</v>
      </c>
      <c r="D142" s="30">
        <f t="shared" si="9"/>
        <v>0.140992971928815</v>
      </c>
    </row>
    <row r="143" spans="1:4">
      <c r="A143" s="31" t="s">
        <v>123</v>
      </c>
      <c r="B143" s="21">
        <v>103</v>
      </c>
      <c r="C143" s="33">
        <v>25132</v>
      </c>
      <c r="D143" s="30">
        <f t="shared" si="9"/>
        <v>0.516460482512022</v>
      </c>
    </row>
    <row r="144" ht="29.25" customHeight="1" spans="1:4">
      <c r="A144" s="31" t="s">
        <v>124</v>
      </c>
      <c r="B144" s="21">
        <v>104</v>
      </c>
      <c r="C144" s="33">
        <v>107</v>
      </c>
      <c r="D144" s="30">
        <f t="shared" si="9"/>
        <v>0.00219884098475196</v>
      </c>
    </row>
    <row r="146" spans="1:1">
      <c r="A146" s="27" t="s">
        <v>125</v>
      </c>
    </row>
    <row r="147" ht="18" customHeight="1" spans="1:7">
      <c r="A147" s="21" t="s">
        <v>1</v>
      </c>
      <c r="B147" s="21" t="s">
        <v>2</v>
      </c>
      <c r="C147" s="21" t="s">
        <v>126</v>
      </c>
      <c r="D147" s="21"/>
      <c r="E147" s="21"/>
      <c r="F147" s="21"/>
      <c r="G147" s="21"/>
    </row>
    <row r="148" ht="27" spans="1:7">
      <c r="A148" s="21"/>
      <c r="B148" s="21"/>
      <c r="C148" s="21" t="s">
        <v>3</v>
      </c>
      <c r="D148" s="21" t="s">
        <v>11</v>
      </c>
      <c r="E148" s="21" t="s">
        <v>4</v>
      </c>
      <c r="F148" s="21" t="s">
        <v>11</v>
      </c>
      <c r="G148" s="21" t="s">
        <v>5</v>
      </c>
    </row>
    <row r="149" spans="1:7">
      <c r="A149" s="21" t="s">
        <v>6</v>
      </c>
      <c r="B149" s="21" t="s">
        <v>7</v>
      </c>
      <c r="C149" s="21">
        <v>27</v>
      </c>
      <c r="D149" s="21">
        <v>28</v>
      </c>
      <c r="E149" s="21">
        <v>29</v>
      </c>
      <c r="F149" s="21">
        <v>30</v>
      </c>
      <c r="G149" s="21">
        <v>31</v>
      </c>
    </row>
    <row r="150" spans="1:7">
      <c r="A150" s="21" t="s">
        <v>12</v>
      </c>
      <c r="B150" s="21">
        <v>105</v>
      </c>
      <c r="C150" s="21" t="s">
        <v>127</v>
      </c>
      <c r="D150" s="21" t="s">
        <v>127</v>
      </c>
      <c r="E150" s="21">
        <f>SUM(E151:E152)</f>
        <v>48662</v>
      </c>
      <c r="F150" s="44">
        <f>SUM(F151:F152)</f>
        <v>1</v>
      </c>
      <c r="G150" s="21" t="s">
        <v>127</v>
      </c>
    </row>
    <row r="151" spans="1:7">
      <c r="A151" s="31" t="s">
        <v>128</v>
      </c>
      <c r="B151" s="21">
        <v>106</v>
      </c>
      <c r="C151" s="21" t="s">
        <v>127</v>
      </c>
      <c r="D151" s="21" t="s">
        <v>127</v>
      </c>
      <c r="E151" s="33">
        <v>27975</v>
      </c>
      <c r="F151" s="30">
        <f>IFERROR(E151/$E$150,0)</f>
        <v>0.574883892976039</v>
      </c>
      <c r="G151" s="21" t="s">
        <v>127</v>
      </c>
    </row>
    <row r="152" spans="1:7">
      <c r="A152" s="31" t="s">
        <v>129</v>
      </c>
      <c r="B152" s="21">
        <v>107</v>
      </c>
      <c r="C152" s="21" t="s">
        <v>127</v>
      </c>
      <c r="D152" s="21" t="s">
        <v>127</v>
      </c>
      <c r="E152" s="33">
        <v>20687</v>
      </c>
      <c r="F152" s="30">
        <f>IFERROR(E152/$E$150,0)</f>
        <v>0.425116107023961</v>
      </c>
      <c r="G152" s="21" t="s">
        <v>127</v>
      </c>
    </row>
    <row r="153" spans="1:7">
      <c r="A153" s="31" t="s">
        <v>69</v>
      </c>
      <c r="B153" s="21">
        <v>108</v>
      </c>
      <c r="C153" s="21" t="s">
        <v>127</v>
      </c>
      <c r="D153" s="21" t="s">
        <v>127</v>
      </c>
      <c r="E153" s="21" t="s">
        <v>127</v>
      </c>
      <c r="F153" s="21" t="s">
        <v>127</v>
      </c>
      <c r="G153" s="21" t="s">
        <v>127</v>
      </c>
    </row>
    <row r="155" spans="1:1">
      <c r="A155" s="27"/>
    </row>
    <row r="156" spans="1:1">
      <c r="A156" s="27"/>
    </row>
    <row r="157" spans="1:1">
      <c r="A157" s="27" t="s">
        <v>130</v>
      </c>
    </row>
    <row r="158" ht="22" customHeight="1" spans="1:7">
      <c r="A158" s="21" t="s">
        <v>1</v>
      </c>
      <c r="B158" s="21" t="s">
        <v>2</v>
      </c>
      <c r="C158" s="21" t="s">
        <v>131</v>
      </c>
      <c r="D158" s="21"/>
      <c r="E158" s="21"/>
      <c r="F158" s="21"/>
      <c r="G158" s="21"/>
    </row>
    <row r="159" ht="27" spans="1:7">
      <c r="A159" s="21"/>
      <c r="B159" s="21"/>
      <c r="C159" s="21" t="s">
        <v>3</v>
      </c>
      <c r="D159" s="21" t="s">
        <v>132</v>
      </c>
      <c r="E159" s="21" t="s">
        <v>4</v>
      </c>
      <c r="F159" s="21" t="s">
        <v>133</v>
      </c>
      <c r="G159" s="21" t="s">
        <v>5</v>
      </c>
    </row>
    <row r="160" spans="1:7">
      <c r="A160" s="21" t="s">
        <v>6</v>
      </c>
      <c r="B160" s="21" t="s">
        <v>7</v>
      </c>
      <c r="C160" s="21">
        <v>32</v>
      </c>
      <c r="D160" s="21">
        <v>33</v>
      </c>
      <c r="E160" s="21">
        <v>34</v>
      </c>
      <c r="F160" s="21">
        <v>35</v>
      </c>
      <c r="G160" s="21">
        <v>36</v>
      </c>
    </row>
    <row r="161" spans="1:7">
      <c r="A161" s="21" t="s">
        <v>12</v>
      </c>
      <c r="B161" s="21">
        <v>109</v>
      </c>
      <c r="C161" s="21">
        <f>SUM(C162:C166)</f>
        <v>45912</v>
      </c>
      <c r="D161" s="44">
        <f>SUM(D162:D166)</f>
        <v>1</v>
      </c>
      <c r="E161" s="21">
        <f>SUM(E162:E165)</f>
        <v>48662</v>
      </c>
      <c r="F161" s="44">
        <f>SUM(F162:F165)</f>
        <v>1</v>
      </c>
      <c r="G161" s="24">
        <f>IF(E161=0,0,C161/E161)</f>
        <v>0.9434877317003</v>
      </c>
    </row>
    <row r="162" spans="1:7">
      <c r="A162" s="31" t="s">
        <v>134</v>
      </c>
      <c r="B162" s="21">
        <v>110</v>
      </c>
      <c r="C162" s="33">
        <v>14228</v>
      </c>
      <c r="D162" s="30">
        <f>IFERROR(C162/$C$185,0)</f>
        <v>0.309897194633211</v>
      </c>
      <c r="E162" s="33">
        <v>19586</v>
      </c>
      <c r="F162" s="30">
        <f>IFERROR(E162/$E$161,0)</f>
        <v>0.402490649788336</v>
      </c>
      <c r="G162" s="24">
        <f>IFERROR((C162+$C$166*F162)/E162,0)</f>
        <v>0.873903446486322</v>
      </c>
    </row>
    <row r="163" spans="1:7">
      <c r="A163" s="31" t="s">
        <v>135</v>
      </c>
      <c r="B163" s="21">
        <v>111</v>
      </c>
      <c r="C163" s="33">
        <v>12391</v>
      </c>
      <c r="D163" s="30">
        <f>IFERROR(C163/$C$185,0)</f>
        <v>0.269885868618226</v>
      </c>
      <c r="E163" s="33">
        <v>13605</v>
      </c>
      <c r="F163" s="30">
        <f>IFERROR(E163/$E$161,0)</f>
        <v>0.279581603715425</v>
      </c>
      <c r="G163" s="24">
        <f>IFERROR((C163+$C$166*F163)/E163,0)</f>
        <v>1.05823429535185</v>
      </c>
    </row>
    <row r="164" spans="1:7">
      <c r="A164" s="31" t="s">
        <v>136</v>
      </c>
      <c r="B164" s="21">
        <v>112</v>
      </c>
      <c r="C164" s="33">
        <v>7439</v>
      </c>
      <c r="D164" s="30">
        <f>IFERROR(C164/$C$185,0)</f>
        <v>0.162027356682349</v>
      </c>
      <c r="E164" s="33">
        <v>8756</v>
      </c>
      <c r="F164" s="30">
        <f>IFERROR(E164/$E$161,0)</f>
        <v>0.179935062266245</v>
      </c>
      <c r="G164" s="24">
        <f>IFERROR((C164+$C$166*F164)/E164,0)</f>
        <v>0.997055048746297</v>
      </c>
    </row>
    <row r="165" spans="1:7">
      <c r="A165" s="31" t="s">
        <v>137</v>
      </c>
      <c r="B165" s="21">
        <v>113</v>
      </c>
      <c r="C165" s="33">
        <v>4678</v>
      </c>
      <c r="D165" s="30">
        <f>IFERROR(C165/$C$185,0)</f>
        <v>0.101890573270605</v>
      </c>
      <c r="E165" s="33">
        <v>6715</v>
      </c>
      <c r="F165" s="30">
        <f>IFERROR(E165/$E$161,0)</f>
        <v>0.137992684229995</v>
      </c>
      <c r="G165" s="24">
        <f>IFERROR((C165+$C$166*F165)/E165,0)</f>
        <v>0.844115488017043</v>
      </c>
    </row>
    <row r="166" spans="1:7">
      <c r="A166" s="31" t="s">
        <v>69</v>
      </c>
      <c r="B166" s="21">
        <v>114</v>
      </c>
      <c r="C166" s="33">
        <v>7176</v>
      </c>
      <c r="D166" s="30">
        <f>IFERROR(C166/$C$185,0)</f>
        <v>0.156299006795609</v>
      </c>
      <c r="E166" s="21" t="s">
        <v>127</v>
      </c>
      <c r="F166" s="21" t="s">
        <v>127</v>
      </c>
      <c r="G166" s="21" t="s">
        <v>127</v>
      </c>
    </row>
    <row r="168" spans="1:1">
      <c r="A168" s="27" t="s">
        <v>138</v>
      </c>
    </row>
    <row r="169" ht="20" customHeight="1" spans="1:7">
      <c r="A169" s="21" t="s">
        <v>1</v>
      </c>
      <c r="B169" s="21" t="s">
        <v>2</v>
      </c>
      <c r="C169" s="21" t="s">
        <v>139</v>
      </c>
      <c r="D169" s="21"/>
      <c r="E169" s="21"/>
      <c r="F169" s="21"/>
      <c r="G169" s="21"/>
    </row>
    <row r="170" ht="27" spans="1:7">
      <c r="A170" s="21"/>
      <c r="B170" s="21"/>
      <c r="C170" s="21" t="s">
        <v>3</v>
      </c>
      <c r="D170" s="21" t="s">
        <v>132</v>
      </c>
      <c r="E170" s="21" t="s">
        <v>4</v>
      </c>
      <c r="F170" s="21" t="s">
        <v>133</v>
      </c>
      <c r="G170" s="21" t="s">
        <v>5</v>
      </c>
    </row>
    <row r="171" spans="1:7">
      <c r="A171" s="21" t="s">
        <v>6</v>
      </c>
      <c r="B171" s="21" t="s">
        <v>7</v>
      </c>
      <c r="C171" s="21">
        <v>37</v>
      </c>
      <c r="D171" s="21">
        <v>38</v>
      </c>
      <c r="E171" s="21">
        <v>39</v>
      </c>
      <c r="F171" s="21">
        <v>40</v>
      </c>
      <c r="G171" s="21">
        <v>41</v>
      </c>
    </row>
    <row r="172" spans="1:7">
      <c r="A172" s="21" t="s">
        <v>12</v>
      </c>
      <c r="B172" s="21">
        <v>115</v>
      </c>
      <c r="C172" s="21">
        <f>SUM(C173:C179)-C175</f>
        <v>45912</v>
      </c>
      <c r="D172" s="44">
        <f>SUM(D173:D179)-D175</f>
        <v>1</v>
      </c>
      <c r="E172" s="21">
        <f>SUM(E173:E178)-E175</f>
        <v>48662</v>
      </c>
      <c r="F172" s="44">
        <f>SUM(F173:F178)-F175</f>
        <v>1</v>
      </c>
      <c r="G172" s="24">
        <f>IF(E172=0,0,C172/E172)</f>
        <v>0.9434877317003</v>
      </c>
    </row>
    <row r="173" spans="1:7">
      <c r="A173" s="21" t="s">
        <v>140</v>
      </c>
      <c r="B173" s="21">
        <v>116</v>
      </c>
      <c r="C173" s="33">
        <v>9783</v>
      </c>
      <c r="D173" s="30">
        <f t="shared" ref="D173:D179" si="10">IFERROR(C173/$C$185,0)</f>
        <v>0.213081547307893</v>
      </c>
      <c r="E173" s="33">
        <v>12564</v>
      </c>
      <c r="F173" s="30">
        <f t="shared" ref="F173:F178" si="11">IFERROR(E173/$E$172,0)</f>
        <v>0.25818914142452</v>
      </c>
      <c r="G173" s="24">
        <f t="shared" ref="G173:G178" si="12">IFERROR((C173+$C$179*F173)/E173,0)</f>
        <v>0.879532831522841</v>
      </c>
    </row>
    <row r="174" spans="1:7">
      <c r="A174" s="21" t="s">
        <v>141</v>
      </c>
      <c r="B174" s="21">
        <v>117</v>
      </c>
      <c r="C174" s="33">
        <v>15036</v>
      </c>
      <c r="D174" s="30">
        <f t="shared" si="10"/>
        <v>0.327496079456351</v>
      </c>
      <c r="E174" s="33">
        <v>16851</v>
      </c>
      <c r="F174" s="30">
        <f t="shared" si="11"/>
        <v>0.346286630224816</v>
      </c>
      <c r="G174" s="24">
        <f t="shared" si="12"/>
        <v>0.993170795072911</v>
      </c>
    </row>
    <row r="175" spans="1:7">
      <c r="A175" s="46" t="s">
        <v>142</v>
      </c>
      <c r="B175" s="21">
        <v>118</v>
      </c>
      <c r="C175" s="33">
        <v>11533</v>
      </c>
      <c r="D175" s="30">
        <f t="shared" si="10"/>
        <v>0.251197943892664</v>
      </c>
      <c r="E175" s="33">
        <v>9844</v>
      </c>
      <c r="F175" s="30">
        <f t="shared" si="11"/>
        <v>0.202293370597181</v>
      </c>
      <c r="G175" s="24">
        <f t="shared" si="12"/>
        <v>1.27245613127403</v>
      </c>
    </row>
    <row r="176" spans="1:7">
      <c r="A176" s="21" t="s">
        <v>143</v>
      </c>
      <c r="B176" s="21">
        <v>119</v>
      </c>
      <c r="C176" s="33">
        <v>13098</v>
      </c>
      <c r="D176" s="30">
        <f t="shared" si="10"/>
        <v>0.285284892838474</v>
      </c>
      <c r="E176" s="33">
        <v>16054</v>
      </c>
      <c r="F176" s="30">
        <f t="shared" si="11"/>
        <v>0.329908347375776</v>
      </c>
      <c r="G176" s="24">
        <f t="shared" si="12"/>
        <v>0.916750970304453</v>
      </c>
    </row>
    <row r="177" spans="1:7">
      <c r="A177" s="21" t="s">
        <v>144</v>
      </c>
      <c r="B177" s="21">
        <v>120</v>
      </c>
      <c r="C177" s="33">
        <v>3063</v>
      </c>
      <c r="D177" s="30">
        <f t="shared" si="10"/>
        <v>0.0667145844223732</v>
      </c>
      <c r="E177" s="33">
        <v>3179</v>
      </c>
      <c r="F177" s="30">
        <f t="shared" si="11"/>
        <v>0.0653281821544532</v>
      </c>
      <c r="G177" s="24">
        <f t="shared" si="12"/>
        <v>1.0643900742989</v>
      </c>
    </row>
    <row r="178" spans="1:7">
      <c r="A178" s="21" t="s">
        <v>145</v>
      </c>
      <c r="B178" s="21">
        <v>121</v>
      </c>
      <c r="C178" s="33">
        <v>23</v>
      </c>
      <c r="D178" s="30">
        <f t="shared" si="10"/>
        <v>0.000500958355114131</v>
      </c>
      <c r="E178" s="33">
        <v>14</v>
      </c>
      <c r="F178" s="30">
        <f t="shared" si="11"/>
        <v>0.000287698820434836</v>
      </c>
      <c r="G178" s="24">
        <f t="shared" si="12"/>
        <v>1.74373667925104</v>
      </c>
    </row>
    <row r="179" spans="1:7">
      <c r="A179" s="21" t="s">
        <v>69</v>
      </c>
      <c r="B179" s="21">
        <v>122</v>
      </c>
      <c r="C179" s="33">
        <v>4909</v>
      </c>
      <c r="D179" s="30">
        <f t="shared" si="10"/>
        <v>0.106921937619794</v>
      </c>
      <c r="E179" s="21" t="s">
        <v>127</v>
      </c>
      <c r="F179" s="21" t="s">
        <v>127</v>
      </c>
      <c r="G179" s="21" t="s">
        <v>127</v>
      </c>
    </row>
    <row r="181" spans="1:1">
      <c r="A181" s="27" t="s">
        <v>146</v>
      </c>
    </row>
    <row r="182" ht="20" customHeight="1" spans="1:7">
      <c r="A182" s="21" t="s">
        <v>1</v>
      </c>
      <c r="B182" s="21" t="s">
        <v>2</v>
      </c>
      <c r="C182" s="21" t="s">
        <v>147</v>
      </c>
      <c r="D182" s="21"/>
      <c r="E182" s="21"/>
      <c r="F182" s="21"/>
      <c r="G182" s="21"/>
    </row>
    <row r="183" ht="27" spans="1:7">
      <c r="A183" s="21"/>
      <c r="B183" s="21"/>
      <c r="C183" s="21" t="s">
        <v>3</v>
      </c>
      <c r="D183" s="21" t="s">
        <v>132</v>
      </c>
      <c r="E183" s="21" t="s">
        <v>4</v>
      </c>
      <c r="F183" s="21" t="s">
        <v>133</v>
      </c>
      <c r="G183" s="21" t="s">
        <v>5</v>
      </c>
    </row>
    <row r="184" spans="1:7">
      <c r="A184" s="21" t="s">
        <v>6</v>
      </c>
      <c r="B184" s="21" t="s">
        <v>7</v>
      </c>
      <c r="C184" s="21">
        <v>42</v>
      </c>
      <c r="D184" s="21">
        <v>43</v>
      </c>
      <c r="E184" s="21">
        <v>44</v>
      </c>
      <c r="F184" s="21">
        <v>45</v>
      </c>
      <c r="G184" s="21">
        <v>46</v>
      </c>
    </row>
    <row r="185" spans="1:7">
      <c r="A185" s="21" t="s">
        <v>12</v>
      </c>
      <c r="B185" s="21">
        <v>123</v>
      </c>
      <c r="C185" s="21">
        <f>SUM(C186:C195)</f>
        <v>45912</v>
      </c>
      <c r="D185" s="44">
        <f>SUM(D186:D195)</f>
        <v>1</v>
      </c>
      <c r="E185" s="21">
        <f>SUM(E186:E194)</f>
        <v>48662</v>
      </c>
      <c r="F185" s="44">
        <f>SUM(F186:F194)</f>
        <v>1</v>
      </c>
      <c r="G185" s="24">
        <f>IF(E185=0,0,C185/E185)</f>
        <v>0.9434877317003</v>
      </c>
    </row>
    <row r="186" spans="1:9">
      <c r="A186" s="31" t="s">
        <v>148</v>
      </c>
      <c r="B186" s="21">
        <v>124</v>
      </c>
      <c r="C186" s="33">
        <v>3209</v>
      </c>
      <c r="D186" s="30">
        <f>IFERROR(C186/$C$185,0)</f>
        <v>0.0698945809374455</v>
      </c>
      <c r="E186" s="33">
        <v>3065</v>
      </c>
      <c r="F186" s="30">
        <f>IFERROR(E186/$E$172,0)</f>
        <v>0.0629854917594838</v>
      </c>
      <c r="G186" s="24">
        <f>IFERROR((C186+$C$195*F186)/E186,0)</f>
        <v>1.81626815139193</v>
      </c>
      <c r="I186" s="45"/>
    </row>
    <row r="187" spans="1:9">
      <c r="A187" s="31" t="s">
        <v>149</v>
      </c>
      <c r="B187" s="21">
        <v>125</v>
      </c>
      <c r="C187" s="33">
        <v>1827</v>
      </c>
      <c r="D187" s="30">
        <f>IFERROR(C187/$C$185,0)</f>
        <v>0.0397935180345008</v>
      </c>
      <c r="E187" s="33">
        <v>1425</v>
      </c>
      <c r="F187" s="30">
        <f t="shared" ref="F187:F194" si="13">IFERROR(E187/$E$172,0)</f>
        <v>0.0292836299371173</v>
      </c>
      <c r="G187" s="24">
        <f t="shared" ref="G187:G193" si="14">IFERROR((C187+$C$195*F187)/E187,0)</f>
        <v>2.0513913590849</v>
      </c>
      <c r="I187" s="45"/>
    </row>
    <row r="188" spans="1:7">
      <c r="A188" s="31" t="s">
        <v>150</v>
      </c>
      <c r="B188" s="21">
        <v>126</v>
      </c>
      <c r="C188" s="33">
        <v>41</v>
      </c>
      <c r="D188" s="30">
        <f>IFERROR(C188/$C$185,0)</f>
        <v>0.00089301271998606</v>
      </c>
      <c r="E188" s="33">
        <v>34</v>
      </c>
      <c r="F188" s="30">
        <f t="shared" si="13"/>
        <v>0.000698697135341745</v>
      </c>
      <c r="G188" s="24">
        <f t="shared" si="14"/>
        <v>1.97516844886818</v>
      </c>
    </row>
    <row r="189" spans="1:7">
      <c r="A189" s="31" t="s">
        <v>151</v>
      </c>
      <c r="B189" s="21">
        <v>127</v>
      </c>
      <c r="C189" s="33">
        <v>23</v>
      </c>
      <c r="D189" s="30">
        <f>IFERROR(C189/$C$185,0)</f>
        <v>0.000500958355114131</v>
      </c>
      <c r="E189" s="33">
        <v>10</v>
      </c>
      <c r="F189" s="30">
        <f t="shared" si="13"/>
        <v>0.000205499157453454</v>
      </c>
      <c r="G189" s="24">
        <f t="shared" si="14"/>
        <v>3.06928609592701</v>
      </c>
    </row>
    <row r="190" spans="1:7">
      <c r="A190" s="31" t="s">
        <v>152</v>
      </c>
      <c r="B190" s="21">
        <v>128</v>
      </c>
      <c r="C190" s="33">
        <v>36</v>
      </c>
      <c r="D190" s="30">
        <f t="shared" ref="D190:D195" si="15">IFERROR(C190/$C$185,0)</f>
        <v>0.000784108729743858</v>
      </c>
      <c r="E190" s="33">
        <v>19</v>
      </c>
      <c r="F190" s="30">
        <f t="shared" si="13"/>
        <v>0.000390448399161563</v>
      </c>
      <c r="G190" s="24">
        <f t="shared" si="14"/>
        <v>2.66402293803227</v>
      </c>
    </row>
    <row r="191" spans="1:7">
      <c r="A191" s="31" t="s">
        <v>153</v>
      </c>
      <c r="B191" s="21">
        <v>129</v>
      </c>
      <c r="C191" s="33">
        <v>3236</v>
      </c>
      <c r="D191" s="30">
        <f t="shared" si="15"/>
        <v>0.0704826624847534</v>
      </c>
      <c r="E191" s="33">
        <v>3099</v>
      </c>
      <c r="F191" s="30">
        <f t="shared" si="13"/>
        <v>0.0636841888948255</v>
      </c>
      <c r="G191" s="24">
        <f t="shared" si="14"/>
        <v>1.81349390489764</v>
      </c>
    </row>
    <row r="192" spans="1:7">
      <c r="A192" s="31" t="s">
        <v>154</v>
      </c>
      <c r="B192" s="21">
        <v>130</v>
      </c>
      <c r="C192" s="33">
        <v>87</v>
      </c>
      <c r="D192" s="30">
        <f t="shared" si="15"/>
        <v>0.00189492943021432</v>
      </c>
      <c r="E192" s="33">
        <v>77</v>
      </c>
      <c r="F192" s="30">
        <f t="shared" si="13"/>
        <v>0.0015823435123916</v>
      </c>
      <c r="G192" s="24">
        <f t="shared" si="14"/>
        <v>1.89915622579714</v>
      </c>
    </row>
    <row r="193" spans="1:7">
      <c r="A193" s="31" t="s">
        <v>155</v>
      </c>
      <c r="B193" s="21">
        <v>131</v>
      </c>
      <c r="C193" s="33">
        <v>18</v>
      </c>
      <c r="D193" s="30">
        <f t="shared" si="15"/>
        <v>0.000392054364871929</v>
      </c>
      <c r="E193" s="33">
        <v>9</v>
      </c>
      <c r="F193" s="30">
        <f t="shared" si="13"/>
        <v>0.000184949241708109</v>
      </c>
      <c r="G193" s="24">
        <f t="shared" si="14"/>
        <v>2.76928609592701</v>
      </c>
    </row>
    <row r="194" spans="1:7">
      <c r="A194" s="31" t="s">
        <v>156</v>
      </c>
      <c r="B194" s="21">
        <v>132</v>
      </c>
      <c r="C194" s="23" t="s">
        <v>157</v>
      </c>
      <c r="D194" s="44" t="s">
        <v>127</v>
      </c>
      <c r="E194" s="33">
        <v>40924</v>
      </c>
      <c r="F194" s="30">
        <f t="shared" si="13"/>
        <v>0.840984751962517</v>
      </c>
      <c r="G194" s="21" t="s">
        <v>127</v>
      </c>
    </row>
    <row r="195" spans="1:7">
      <c r="A195" s="47" t="s">
        <v>69</v>
      </c>
      <c r="B195" s="21">
        <v>133</v>
      </c>
      <c r="C195" s="33">
        <v>37435</v>
      </c>
      <c r="D195" s="30">
        <f>IFERROR(C195/$C$185,0)</f>
        <v>0.81536417494337</v>
      </c>
      <c r="E195" s="21" t="s">
        <v>127</v>
      </c>
      <c r="F195" s="48" t="s">
        <v>127</v>
      </c>
      <c r="G195" s="21" t="s">
        <v>127</v>
      </c>
    </row>
  </sheetData>
  <protectedRanges>
    <protectedRange sqref="A84:A103" name="A85:A104 C85:E104"/>
    <protectedRange sqref="C84:E103" name="A85:A104 C85:E104_1"/>
    <protectedRange sqref="A109:A128" name="A110:A129 C110:E129"/>
    <protectedRange sqref="C109:E128" name="A110:A129 C110:E129_1"/>
  </protectedRanges>
  <mergeCells count="36">
    <mergeCell ref="A1:G1"/>
    <mergeCell ref="C7:D7"/>
    <mergeCell ref="C16:D16"/>
    <mergeCell ref="C45:D45"/>
    <mergeCell ref="C67:G67"/>
    <mergeCell ref="D81:G81"/>
    <mergeCell ref="D106:G106"/>
    <mergeCell ref="C133:D133"/>
    <mergeCell ref="C147:G147"/>
    <mergeCell ref="C158:G158"/>
    <mergeCell ref="C169:G169"/>
    <mergeCell ref="C182:G182"/>
    <mergeCell ref="A7:A8"/>
    <mergeCell ref="A16:A17"/>
    <mergeCell ref="A45:A46"/>
    <mergeCell ref="A67:A68"/>
    <mergeCell ref="A81:A82"/>
    <mergeCell ref="A106:A107"/>
    <mergeCell ref="A133:A134"/>
    <mergeCell ref="A147:A148"/>
    <mergeCell ref="A158:A159"/>
    <mergeCell ref="A169:A170"/>
    <mergeCell ref="A182:A183"/>
    <mergeCell ref="B7:B8"/>
    <mergeCell ref="B16:B17"/>
    <mergeCell ref="B45:B46"/>
    <mergeCell ref="B67:B68"/>
    <mergeCell ref="B81:B82"/>
    <mergeCell ref="B106:B107"/>
    <mergeCell ref="B133:B134"/>
    <mergeCell ref="B147:B148"/>
    <mergeCell ref="B158:B159"/>
    <mergeCell ref="B169:B170"/>
    <mergeCell ref="B182:B183"/>
    <mergeCell ref="C81:C82"/>
    <mergeCell ref="C106:C107"/>
  </mergeCells>
  <conditionalFormatting sqref="C138">
    <cfRule type="expression" dxfId="0" priority="3" stopIfTrue="1">
      <formula>$C$135&gt;$C$134</formula>
    </cfRule>
  </conditionalFormatting>
  <conditionalFormatting sqref="C175">
    <cfRule type="expression" dxfId="0" priority="2" stopIfTrue="1">
      <formula>$C$173&gt;$C$172</formula>
    </cfRule>
  </conditionalFormatting>
  <conditionalFormatting sqref="E175">
    <cfRule type="expression" dxfId="0" priority="1" stopIfTrue="1">
      <formula>$E$173&gt;$E$172</formula>
    </cfRule>
  </conditionalFormatting>
  <conditionalFormatting sqref="C185 C161 C70 C48 C172">
    <cfRule type="expression" dxfId="0" priority="7" stopIfTrue="1">
      <formula>C48&lt;&gt;$C$4</formula>
    </cfRule>
  </conditionalFormatting>
  <conditionalFormatting sqref="E185 E161 E150 C136 E172">
    <cfRule type="expression" dxfId="0" priority="8" stopIfTrue="1">
      <formula>C136&lt;&gt;$D$4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topLeftCell="CG1" workbookViewId="0">
      <selection activeCell="CS20" sqref="CS20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158</v>
      </c>
      <c r="B1" s="6"/>
      <c r="C1" s="6"/>
      <c r="D1" s="6" t="s">
        <v>159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160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161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162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163</v>
      </c>
      <c r="FY1" s="6"/>
      <c r="FZ1" s="6"/>
      <c r="GA1" s="6"/>
      <c r="GB1" s="6"/>
      <c r="GC1" s="6"/>
      <c r="GD1" s="6"/>
      <c r="GE1" s="6"/>
      <c r="GF1" s="6" t="s">
        <v>164</v>
      </c>
      <c r="GG1" s="6"/>
      <c r="GH1" s="6"/>
      <c r="GI1" s="6"/>
      <c r="GJ1" s="6"/>
      <c r="GK1" s="17" t="s">
        <v>165</v>
      </c>
      <c r="GL1" s="17"/>
      <c r="GM1" s="17"/>
      <c r="GN1" s="17"/>
      <c r="GO1" s="17"/>
      <c r="GP1" s="17"/>
      <c r="GQ1" s="17"/>
      <c r="GR1" s="17"/>
      <c r="GS1" s="17"/>
      <c r="GT1" s="17" t="s">
        <v>166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167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地市名称!C2</f>
        <v>需求人数</v>
      </c>
      <c r="B3" s="8" t="str">
        <f>地市名称!D2</f>
        <v>求职人数</v>
      </c>
      <c r="C3" s="8" t="str">
        <f>地市名称!E2</f>
        <v>求人倍率</v>
      </c>
      <c r="D3" s="8" t="str">
        <f>地市名称!A11</f>
        <v>第一产业</v>
      </c>
      <c r="E3" s="8" t="str">
        <f>地市名称!A12</f>
        <v>第二产业</v>
      </c>
      <c r="F3" s="8" t="str">
        <f>地市名称!A13</f>
        <v>第三产业</v>
      </c>
      <c r="G3" s="8" t="str">
        <f>地市名称!A20</f>
        <v>农、林、牧、渔业</v>
      </c>
      <c r="H3" s="9" t="s">
        <v>19</v>
      </c>
      <c r="I3" s="8" t="str">
        <f>地市名称!A22</f>
        <v>采矿业</v>
      </c>
      <c r="J3" s="12" t="s">
        <v>21</v>
      </c>
      <c r="K3" s="8" t="str">
        <f>地市名称!A24</f>
        <v>制造业</v>
      </c>
      <c r="L3" s="12" t="s">
        <v>23</v>
      </c>
      <c r="M3" s="8" t="str">
        <f>地市名称!A26</f>
        <v>电力、热力、燃气及水生产和供应业</v>
      </c>
      <c r="N3" s="8" t="str">
        <f>地市名称!A27</f>
        <v>建筑业</v>
      </c>
      <c r="O3" s="8" t="str">
        <f>地市名称!A28</f>
        <v>批发和零售业</v>
      </c>
      <c r="P3" s="8" t="str">
        <f>地市名称!A29</f>
        <v>交通运输、仓储和邮政业</v>
      </c>
      <c r="Q3" s="8" t="str">
        <f>地市名称!A30</f>
        <v>住宿和餐饮业</v>
      </c>
      <c r="R3" s="8" t="str">
        <f>地市名称!A31</f>
        <v>信息传输、软件和信息技术服务业</v>
      </c>
      <c r="S3" s="8" t="str">
        <f>地市名称!A32</f>
        <v>金融业</v>
      </c>
      <c r="T3" s="8" t="str">
        <f>地市名称!A33</f>
        <v>房地产业</v>
      </c>
      <c r="U3" s="8" t="str">
        <f>地市名称!A34</f>
        <v>租赁和商务服务业</v>
      </c>
      <c r="V3" s="8" t="str">
        <f>地市名称!A35</f>
        <v>科学研究和技术服务业</v>
      </c>
      <c r="W3" s="8" t="str">
        <f>地市名称!A36</f>
        <v>水利、环境和公共设施管理业</v>
      </c>
      <c r="X3" s="8" t="str">
        <f>地市名称!A37</f>
        <v>居民服务、修理和其他服务业</v>
      </c>
      <c r="Y3" s="8" t="str">
        <f>地市名称!A38</f>
        <v>教育</v>
      </c>
      <c r="Z3" s="8" t="str">
        <f>地市名称!A39</f>
        <v>卫生和社会工作</v>
      </c>
      <c r="AA3" s="8" t="str">
        <f>地市名称!A40</f>
        <v>文化、体育和娱乐业</v>
      </c>
      <c r="AB3" s="8" t="str">
        <f>地市名称!A41</f>
        <v>公共管理、社会保障和社会组织</v>
      </c>
      <c r="AC3" s="8" t="str">
        <f>地市名称!A42</f>
        <v>国际组织</v>
      </c>
      <c r="AD3" s="8" t="str">
        <f>地市名称!A49</f>
        <v>企  业</v>
      </c>
      <c r="AE3" s="8" t="str">
        <f>地市名称!A50</f>
        <v> 内资企业</v>
      </c>
      <c r="AF3" s="8" t="str">
        <f>地市名称!A51</f>
        <v>  国有企业</v>
      </c>
      <c r="AG3" s="8" t="str">
        <f>地市名称!A52</f>
        <v>  集体企业</v>
      </c>
      <c r="AH3" s="8" t="str">
        <f>地市名称!A53</f>
        <v>  股份合作企业</v>
      </c>
      <c r="AI3" s="8" t="str">
        <f>地市名称!A54</f>
        <v>  联营企业</v>
      </c>
      <c r="AJ3" s="8" t="str">
        <f>地市名称!A55</f>
        <v>  有限责任公司</v>
      </c>
      <c r="AK3" s="8" t="str">
        <f>地市名称!A56</f>
        <v>  股份有限公司</v>
      </c>
      <c r="AL3" s="8" t="str">
        <f>地市名称!A57</f>
        <v>  私营企业</v>
      </c>
      <c r="AM3" s="8" t="str">
        <f>地市名称!A58</f>
        <v>  其他企业</v>
      </c>
      <c r="AN3" s="8" t="str">
        <f>地市名称!A59</f>
        <v>  港、澳、台商投资企业</v>
      </c>
      <c r="AO3" s="8" t="str">
        <f>地市名称!A60</f>
        <v>  外商投资企业</v>
      </c>
      <c r="AP3" s="8" t="str">
        <f>地市名称!A61</f>
        <v>  个体经营</v>
      </c>
      <c r="AQ3" s="8" t="str">
        <f>地市名称!A62</f>
        <v>  事  业</v>
      </c>
      <c r="AR3" s="8" t="str">
        <f>地市名称!A63</f>
        <v>  机  关</v>
      </c>
      <c r="AS3" s="8" t="str">
        <f>地市名称!A64</f>
        <v>  其  他</v>
      </c>
      <c r="AT3" s="8" t="s">
        <v>168</v>
      </c>
      <c r="AU3" s="8" t="s">
        <v>169</v>
      </c>
      <c r="AV3" s="8" t="s">
        <v>170</v>
      </c>
      <c r="AW3" s="8" t="s">
        <v>171</v>
      </c>
      <c r="AX3" s="8" t="s">
        <v>172</v>
      </c>
      <c r="AY3" s="8" t="s">
        <v>173</v>
      </c>
      <c r="AZ3" s="8" t="s">
        <v>174</v>
      </c>
      <c r="BA3" s="8" t="s">
        <v>175</v>
      </c>
      <c r="BB3" s="8" t="s">
        <v>176</v>
      </c>
      <c r="BC3" s="8" t="s">
        <v>177</v>
      </c>
      <c r="BD3" s="8" t="s">
        <v>178</v>
      </c>
      <c r="BE3" s="8" t="s">
        <v>179</v>
      </c>
      <c r="BF3" s="13" t="s">
        <v>180</v>
      </c>
      <c r="BG3" s="13" t="s">
        <v>181</v>
      </c>
      <c r="BH3" s="13" t="s">
        <v>182</v>
      </c>
      <c r="BI3" s="14" t="s">
        <v>183</v>
      </c>
      <c r="BJ3" s="15" t="s">
        <v>184</v>
      </c>
      <c r="BK3" s="13" t="s">
        <v>185</v>
      </c>
      <c r="BL3" s="14" t="s">
        <v>186</v>
      </c>
      <c r="BM3" s="14" t="s">
        <v>187</v>
      </c>
      <c r="BN3" s="13" t="s">
        <v>188</v>
      </c>
      <c r="BO3" s="14" t="s">
        <v>189</v>
      </c>
      <c r="BP3" s="14" t="s">
        <v>190</v>
      </c>
      <c r="BQ3" s="13" t="s">
        <v>191</v>
      </c>
      <c r="BR3" s="14" t="s">
        <v>192</v>
      </c>
      <c r="BS3" s="14" t="s">
        <v>193</v>
      </c>
      <c r="BT3" s="14" t="s">
        <v>194</v>
      </c>
      <c r="BU3" s="14" t="s">
        <v>195</v>
      </c>
      <c r="BV3" s="14" t="s">
        <v>196</v>
      </c>
      <c r="BW3" s="14" t="s">
        <v>197</v>
      </c>
      <c r="BX3" s="14" t="s">
        <v>198</v>
      </c>
      <c r="BY3" s="14" t="s">
        <v>199</v>
      </c>
      <c r="BZ3" s="14" t="s">
        <v>200</v>
      </c>
      <c r="CA3" s="14" t="s">
        <v>201</v>
      </c>
      <c r="CB3" s="14" t="s">
        <v>202</v>
      </c>
      <c r="CC3" s="14" t="s">
        <v>203</v>
      </c>
      <c r="CD3" s="14" t="s">
        <v>204</v>
      </c>
      <c r="CE3" s="14" t="s">
        <v>205</v>
      </c>
      <c r="CF3" s="14" t="s">
        <v>206</v>
      </c>
      <c r="CG3" s="14" t="s">
        <v>207</v>
      </c>
      <c r="CH3" s="14" t="s">
        <v>208</v>
      </c>
      <c r="CI3" s="14" t="s">
        <v>209</v>
      </c>
      <c r="CJ3" s="14" t="s">
        <v>210</v>
      </c>
      <c r="CK3" s="14" t="s">
        <v>211</v>
      </c>
      <c r="CL3" s="14" t="s">
        <v>212</v>
      </c>
      <c r="CM3" s="14" t="s">
        <v>213</v>
      </c>
      <c r="CN3" s="14" t="s">
        <v>214</v>
      </c>
      <c r="CO3" s="14" t="s">
        <v>215</v>
      </c>
      <c r="CP3" s="14" t="s">
        <v>216</v>
      </c>
      <c r="CQ3" s="14" t="s">
        <v>217</v>
      </c>
      <c r="CR3" s="14" t="s">
        <v>218</v>
      </c>
      <c r="CS3" s="14" t="s">
        <v>219</v>
      </c>
      <c r="CT3" s="14" t="s">
        <v>220</v>
      </c>
      <c r="CU3" s="14" t="s">
        <v>221</v>
      </c>
      <c r="CV3" s="14" t="s">
        <v>222</v>
      </c>
      <c r="CW3" s="14" t="s">
        <v>223</v>
      </c>
      <c r="CX3" s="14" t="s">
        <v>224</v>
      </c>
      <c r="CY3" s="14" t="s">
        <v>225</v>
      </c>
      <c r="CZ3" s="14" t="s">
        <v>226</v>
      </c>
      <c r="DA3" s="14" t="s">
        <v>227</v>
      </c>
      <c r="DB3" s="14" t="s">
        <v>228</v>
      </c>
      <c r="DC3" s="14" t="s">
        <v>229</v>
      </c>
      <c r="DD3" s="14" t="s">
        <v>230</v>
      </c>
      <c r="DE3" s="14" t="s">
        <v>231</v>
      </c>
      <c r="DF3" s="14" t="s">
        <v>232</v>
      </c>
      <c r="DG3" s="14" t="s">
        <v>233</v>
      </c>
      <c r="DH3" s="14" t="s">
        <v>234</v>
      </c>
      <c r="DI3" s="14" t="s">
        <v>235</v>
      </c>
      <c r="DJ3" s="14" t="s">
        <v>236</v>
      </c>
      <c r="DK3" s="14" t="s">
        <v>237</v>
      </c>
      <c r="DL3" s="14" t="s">
        <v>238</v>
      </c>
      <c r="DM3" s="14" t="s">
        <v>239</v>
      </c>
      <c r="DN3" s="14" t="s">
        <v>240</v>
      </c>
      <c r="DO3" s="14" t="s">
        <v>241</v>
      </c>
      <c r="DP3" s="13" t="s">
        <v>182</v>
      </c>
      <c r="DQ3" s="14" t="s">
        <v>183</v>
      </c>
      <c r="DR3" s="15" t="s">
        <v>184</v>
      </c>
      <c r="DS3" s="13" t="s">
        <v>185</v>
      </c>
      <c r="DT3" s="14" t="s">
        <v>186</v>
      </c>
      <c r="DU3" s="14" t="s">
        <v>187</v>
      </c>
      <c r="DV3" s="13" t="s">
        <v>188</v>
      </c>
      <c r="DW3" s="14" t="s">
        <v>189</v>
      </c>
      <c r="DX3" s="14" t="s">
        <v>190</v>
      </c>
      <c r="DY3" s="13" t="s">
        <v>191</v>
      </c>
      <c r="DZ3" s="14" t="s">
        <v>192</v>
      </c>
      <c r="EA3" s="14" t="s">
        <v>193</v>
      </c>
      <c r="EB3" s="14" t="s">
        <v>194</v>
      </c>
      <c r="EC3" s="14" t="s">
        <v>195</v>
      </c>
      <c r="ED3" s="14" t="s">
        <v>196</v>
      </c>
      <c r="EE3" s="14" t="s">
        <v>197</v>
      </c>
      <c r="EF3" s="14" t="s">
        <v>198</v>
      </c>
      <c r="EG3" s="14" t="s">
        <v>199</v>
      </c>
      <c r="EH3" s="14" t="s">
        <v>200</v>
      </c>
      <c r="EI3" s="14" t="s">
        <v>201</v>
      </c>
      <c r="EJ3" s="14" t="s">
        <v>202</v>
      </c>
      <c r="EK3" s="14" t="s">
        <v>203</v>
      </c>
      <c r="EL3" s="14" t="s">
        <v>204</v>
      </c>
      <c r="EM3" s="14" t="s">
        <v>205</v>
      </c>
      <c r="EN3" s="14" t="s">
        <v>206</v>
      </c>
      <c r="EO3" s="14" t="s">
        <v>207</v>
      </c>
      <c r="EP3" s="14" t="s">
        <v>208</v>
      </c>
      <c r="EQ3" s="14" t="s">
        <v>209</v>
      </c>
      <c r="ER3" s="14" t="s">
        <v>210</v>
      </c>
      <c r="ES3" s="14" t="s">
        <v>211</v>
      </c>
      <c r="ET3" s="14" t="s">
        <v>212</v>
      </c>
      <c r="EU3" s="14" t="s">
        <v>213</v>
      </c>
      <c r="EV3" s="14" t="s">
        <v>214</v>
      </c>
      <c r="EW3" s="14" t="s">
        <v>215</v>
      </c>
      <c r="EX3" s="14" t="s">
        <v>216</v>
      </c>
      <c r="EY3" s="14" t="s">
        <v>217</v>
      </c>
      <c r="EZ3" s="14" t="s">
        <v>218</v>
      </c>
      <c r="FA3" s="14" t="s">
        <v>219</v>
      </c>
      <c r="FB3" s="14" t="s">
        <v>220</v>
      </c>
      <c r="FC3" s="14" t="s">
        <v>221</v>
      </c>
      <c r="FD3" s="14" t="s">
        <v>222</v>
      </c>
      <c r="FE3" s="14" t="s">
        <v>223</v>
      </c>
      <c r="FF3" s="14" t="s">
        <v>224</v>
      </c>
      <c r="FG3" s="14" t="s">
        <v>225</v>
      </c>
      <c r="FH3" s="14" t="s">
        <v>226</v>
      </c>
      <c r="FI3" s="14" t="s">
        <v>227</v>
      </c>
      <c r="FJ3" s="14" t="s">
        <v>228</v>
      </c>
      <c r="FK3" s="14" t="s">
        <v>229</v>
      </c>
      <c r="FL3" s="14" t="s">
        <v>230</v>
      </c>
      <c r="FM3" s="14" t="s">
        <v>231</v>
      </c>
      <c r="FN3" s="14" t="s">
        <v>232</v>
      </c>
      <c r="FO3" s="14" t="s">
        <v>233</v>
      </c>
      <c r="FP3" s="14" t="s">
        <v>234</v>
      </c>
      <c r="FQ3" s="14" t="s">
        <v>235</v>
      </c>
      <c r="FR3" s="14" t="s">
        <v>236</v>
      </c>
      <c r="FS3" s="14" t="s">
        <v>237</v>
      </c>
      <c r="FT3" s="14" t="s">
        <v>238</v>
      </c>
      <c r="FU3" s="14" t="s">
        <v>239</v>
      </c>
      <c r="FV3" s="14" t="s">
        <v>240</v>
      </c>
      <c r="FW3" s="14" t="s">
        <v>241</v>
      </c>
      <c r="FX3" s="11" t="str">
        <f>地市名称!A137</f>
        <v>新成长失业青年</v>
      </c>
      <c r="FY3" s="11" t="str">
        <f>地市名称!A138</f>
        <v>  其中：应届高校毕业生</v>
      </c>
      <c r="FZ3" s="11" t="str">
        <f>地市名称!A139</f>
        <v>失业人员</v>
      </c>
      <c r="GA3" s="11" t="str">
        <f>地市名称!A140</f>
        <v>在业人员</v>
      </c>
      <c r="GB3" s="11" t="str">
        <f>地市名称!A141</f>
        <v>退休人员</v>
      </c>
      <c r="GC3" s="11" t="str">
        <f>地市名称!A142</f>
        <v>在学人员</v>
      </c>
      <c r="GD3" s="11" t="str">
        <f>地市名称!A143</f>
        <v>本市农村求职人员</v>
      </c>
      <c r="GE3" s="11" t="str">
        <f>地市名称!A144</f>
        <v>外地户籍求职人员</v>
      </c>
      <c r="GF3" s="11" t="s">
        <v>242</v>
      </c>
      <c r="GG3" s="11" t="s">
        <v>243</v>
      </c>
      <c r="GH3" s="11" t="s">
        <v>244</v>
      </c>
      <c r="GI3" s="11" t="s">
        <v>245</v>
      </c>
      <c r="GJ3" s="11" t="s">
        <v>246</v>
      </c>
      <c r="GK3" s="18" t="s">
        <v>247</v>
      </c>
      <c r="GL3" s="18" t="s">
        <v>248</v>
      </c>
      <c r="GM3" s="18" t="s">
        <v>249</v>
      </c>
      <c r="GN3" s="18" t="s">
        <v>250</v>
      </c>
      <c r="GO3" s="18" t="s">
        <v>251</v>
      </c>
      <c r="GP3" s="18" t="s">
        <v>252</v>
      </c>
      <c r="GQ3" s="18" t="s">
        <v>253</v>
      </c>
      <c r="GR3" s="18" t="s">
        <v>254</v>
      </c>
      <c r="GS3" s="18" t="s">
        <v>255</v>
      </c>
      <c r="GT3" s="18" t="s">
        <v>256</v>
      </c>
      <c r="GU3" s="18" t="s">
        <v>257</v>
      </c>
      <c r="GV3" s="13" t="s">
        <v>258</v>
      </c>
      <c r="GW3" s="13" t="s">
        <v>259</v>
      </c>
      <c r="GX3" s="13" t="s">
        <v>260</v>
      </c>
      <c r="GY3" s="13" t="s">
        <v>261</v>
      </c>
      <c r="GZ3" s="13" t="s">
        <v>262</v>
      </c>
      <c r="HA3" s="13" t="s">
        <v>263</v>
      </c>
      <c r="HB3" s="13" t="s">
        <v>264</v>
      </c>
      <c r="HC3" s="13" t="s">
        <v>265</v>
      </c>
      <c r="HD3" s="13" t="s">
        <v>266</v>
      </c>
      <c r="HE3" s="13" t="s">
        <v>267</v>
      </c>
      <c r="HF3" s="13" t="s">
        <v>268</v>
      </c>
      <c r="HG3" s="13" t="s">
        <v>269</v>
      </c>
      <c r="HH3" s="13" t="s">
        <v>270</v>
      </c>
      <c r="HI3" s="13" t="s">
        <v>271</v>
      </c>
      <c r="HJ3" s="13" t="s">
        <v>272</v>
      </c>
      <c r="HK3" s="13" t="s">
        <v>273</v>
      </c>
      <c r="HL3" s="13" t="s">
        <v>274</v>
      </c>
      <c r="HM3" s="13" t="s">
        <v>275</v>
      </c>
      <c r="HN3" s="13" t="s">
        <v>276</v>
      </c>
      <c r="HO3" s="13" t="s">
        <v>277</v>
      </c>
      <c r="HP3" s="13" t="s">
        <v>278</v>
      </c>
      <c r="HQ3" s="13" t="s">
        <v>279</v>
      </c>
      <c r="HR3" s="13" t="s">
        <v>280</v>
      </c>
      <c r="HS3" s="13" t="s">
        <v>281</v>
      </c>
      <c r="HT3" s="13" t="s">
        <v>282</v>
      </c>
      <c r="HU3" s="13" t="s">
        <v>283</v>
      </c>
      <c r="HV3" s="13" t="s">
        <v>284</v>
      </c>
      <c r="HW3" s="13" t="s">
        <v>285</v>
      </c>
      <c r="HX3" s="13" t="s">
        <v>286</v>
      </c>
    </row>
    <row r="4" s="4" customFormat="1" spans="1:232">
      <c r="A4" s="10">
        <f>地市名称!C4</f>
        <v>45912</v>
      </c>
      <c r="B4" s="10">
        <f>地市名称!D4</f>
        <v>48662</v>
      </c>
      <c r="C4" s="11">
        <f>A4/B4</f>
        <v>0.9434877317003</v>
      </c>
      <c r="D4" s="10">
        <f>地市名称!C11</f>
        <v>13</v>
      </c>
      <c r="E4" s="10">
        <f>地市名称!C12</f>
        <v>15822</v>
      </c>
      <c r="F4" s="10">
        <f>地市名称!C13</f>
        <v>30077</v>
      </c>
      <c r="G4" s="10">
        <f>地市名称!C20</f>
        <v>13</v>
      </c>
      <c r="H4" s="10">
        <f>地市名称!C21</f>
        <v>0</v>
      </c>
      <c r="I4" s="10">
        <f>地市名称!C22</f>
        <v>0</v>
      </c>
      <c r="J4" s="10">
        <f>地市名称!C23</f>
        <v>0</v>
      </c>
      <c r="K4" s="10">
        <f>地市名称!C24</f>
        <v>25618</v>
      </c>
      <c r="L4" s="10">
        <f>地市名称!C25</f>
        <v>11021</v>
      </c>
      <c r="M4" s="10">
        <f>地市名称!C26</f>
        <v>821</v>
      </c>
      <c r="N4" s="10">
        <f>地市名称!C27</f>
        <v>404</v>
      </c>
      <c r="O4" s="10">
        <f>地市名称!C28</f>
        <v>716</v>
      </c>
      <c r="P4" s="10">
        <f>地市名称!C29</f>
        <v>440</v>
      </c>
      <c r="Q4" s="10">
        <f>地市名称!C30</f>
        <v>11504</v>
      </c>
      <c r="R4" s="10">
        <f>地市名称!C31</f>
        <v>2563</v>
      </c>
      <c r="S4" s="10">
        <f>地市名称!C32</f>
        <v>293</v>
      </c>
      <c r="T4" s="10">
        <f>地市名称!C33</f>
        <v>1496</v>
      </c>
      <c r="U4" s="10">
        <f>地市名称!C34</f>
        <v>312</v>
      </c>
      <c r="V4" s="10">
        <f>地市名称!C35</f>
        <v>0</v>
      </c>
      <c r="W4" s="10">
        <f>地市名称!C36</f>
        <v>0</v>
      </c>
      <c r="X4" s="10">
        <f>地市名称!C37</f>
        <v>789</v>
      </c>
      <c r="Y4" s="10">
        <f>地市名称!C38</f>
        <v>371</v>
      </c>
      <c r="Z4" s="10">
        <f>地市名称!C39</f>
        <v>298</v>
      </c>
      <c r="AA4" s="10">
        <f>地市名称!C40</f>
        <v>274</v>
      </c>
      <c r="AB4" s="10">
        <f>地市名称!C41</f>
        <v>0</v>
      </c>
      <c r="AC4" s="10">
        <f>地市名称!C42</f>
        <v>0</v>
      </c>
      <c r="AD4" s="10">
        <f>地市名称!C49</f>
        <v>45912</v>
      </c>
      <c r="AE4" s="10">
        <f>地市名称!C50</f>
        <v>31665</v>
      </c>
      <c r="AF4" s="10">
        <f>地市名称!C51</f>
        <v>96</v>
      </c>
      <c r="AG4" s="10">
        <f>地市名称!C52</f>
        <v>0</v>
      </c>
      <c r="AH4" s="10">
        <f>地市名称!C53</f>
        <v>122</v>
      </c>
      <c r="AI4" s="10">
        <f>地市名称!C54</f>
        <v>59</v>
      </c>
      <c r="AJ4" s="10">
        <f>地市名称!C55</f>
        <v>20361</v>
      </c>
      <c r="AK4" s="10">
        <f>地市名称!C56</f>
        <v>3732</v>
      </c>
      <c r="AL4" s="10">
        <f>地市名称!C57</f>
        <v>7130</v>
      </c>
      <c r="AM4" s="10">
        <f>地市名称!C58</f>
        <v>165</v>
      </c>
      <c r="AN4" s="10">
        <f>地市名称!C59</f>
        <v>679</v>
      </c>
      <c r="AO4" s="10">
        <f>地市名称!C60</f>
        <v>185</v>
      </c>
      <c r="AP4" s="10">
        <f>地市名称!C61</f>
        <v>13383</v>
      </c>
      <c r="AQ4" s="10">
        <f>地市名称!C62</f>
        <v>0</v>
      </c>
      <c r="AR4" s="10">
        <f>地市名称!C63</f>
        <v>0</v>
      </c>
      <c r="AS4" s="10">
        <f>地市名称!C64</f>
        <v>0</v>
      </c>
      <c r="AT4" s="10">
        <f>地市名称!C71</f>
        <v>101</v>
      </c>
      <c r="AU4" s="10">
        <f>地市名称!E71</f>
        <v>136</v>
      </c>
      <c r="AV4" s="10">
        <f>地市名称!C72</f>
        <v>4118</v>
      </c>
      <c r="AW4" s="10">
        <f>地市名称!E72</f>
        <v>4978</v>
      </c>
      <c r="AX4" s="10">
        <f>地市名称!C73</f>
        <v>11358</v>
      </c>
      <c r="AY4" s="10">
        <f>地市名称!E73</f>
        <v>15114</v>
      </c>
      <c r="AZ4" s="10">
        <f>地市名称!C74</f>
        <v>10879</v>
      </c>
      <c r="BA4" s="10">
        <f>地市名称!E74</f>
        <v>11297</v>
      </c>
      <c r="BB4" s="10">
        <f>地市名称!C75</f>
        <v>9</v>
      </c>
      <c r="BC4" s="10">
        <f>地市名称!E75</f>
        <v>19</v>
      </c>
      <c r="BD4" s="10">
        <f>地市名称!C76</f>
        <v>10417</v>
      </c>
      <c r="BE4" s="10">
        <f>地市名称!E76</f>
        <v>9800</v>
      </c>
      <c r="BF4" s="10">
        <f>地市名称!C77</f>
        <v>9030</v>
      </c>
      <c r="BG4" s="10">
        <f>地市名称!E77</f>
        <v>7318</v>
      </c>
      <c r="BH4" s="10" t="str">
        <f>地市名称!A85</f>
        <v>其他生产制造及有关人员</v>
      </c>
      <c r="BI4" s="10">
        <f>地市名称!D85</f>
        <v>1741</v>
      </c>
      <c r="BJ4" s="10">
        <f>地市名称!E85</f>
        <v>99</v>
      </c>
      <c r="BK4" s="10" t="str">
        <f>地市名称!A86</f>
        <v>不便分类的其他从业人员</v>
      </c>
      <c r="BL4" s="10">
        <f>地市名称!D86</f>
        <v>745</v>
      </c>
      <c r="BM4" s="10">
        <f>地市名称!E86</f>
        <v>165</v>
      </c>
      <c r="BN4" s="10" t="str">
        <f>地市名称!A87</f>
        <v>其他食品、饮料生产加工人员</v>
      </c>
      <c r="BO4" s="10">
        <f>地市名称!D87</f>
        <v>268</v>
      </c>
      <c r="BP4" s="10">
        <f>地市名称!E87</f>
        <v>7</v>
      </c>
      <c r="BQ4" s="10" t="str">
        <f>地市名称!A88</f>
        <v>房地产经纪人</v>
      </c>
      <c r="BR4" s="10">
        <f>地市名称!D88</f>
        <v>243</v>
      </c>
      <c r="BS4" s="10">
        <f>地市名称!E88</f>
        <v>1</v>
      </c>
      <c r="BT4" s="10" t="str">
        <f>地市名称!A89</f>
        <v>人民团体和群众团体负责人</v>
      </c>
      <c r="BU4" s="10">
        <f>地市名称!D89</f>
        <v>221</v>
      </c>
      <c r="BV4" s="10">
        <f>地市名称!E89</f>
        <v>4</v>
      </c>
      <c r="BW4" s="10" t="str">
        <f>地市名称!A90</f>
        <v>专用车辆驾驶员</v>
      </c>
      <c r="BX4" s="10">
        <f>地市名称!D90</f>
        <v>202</v>
      </c>
      <c r="BY4" s="10">
        <f>地市名称!E90</f>
        <v>2</v>
      </c>
      <c r="BZ4" s="10" t="str">
        <f>地市名称!A91</f>
        <v>家畜饲养员</v>
      </c>
      <c r="CA4" s="10">
        <f>地市名称!D91</f>
        <v>200</v>
      </c>
      <c r="CB4" s="10">
        <f>地市名称!E91</f>
        <v>0</v>
      </c>
      <c r="CC4" s="10" t="str">
        <f>地市名称!A92</f>
        <v>其他计算机、通信和其他电子设备制造人员</v>
      </c>
      <c r="CD4" s="10">
        <f>地市名称!D92</f>
        <v>202</v>
      </c>
      <c r="CE4" s="10">
        <f>地市名称!E92</f>
        <v>8</v>
      </c>
      <c r="CF4" s="10" t="e">
        <f>地市名称!#REF!</f>
        <v>#REF!</v>
      </c>
      <c r="CG4" s="10" t="e">
        <f>地市名称!#REF!</f>
        <v>#REF!</v>
      </c>
      <c r="CH4" s="10" t="e">
        <f>地市名称!#REF!</f>
        <v>#REF!</v>
      </c>
      <c r="CI4" s="10" t="e">
        <f>地市名称!#REF!</f>
        <v>#REF!</v>
      </c>
      <c r="CJ4" s="10" t="e">
        <f>地市名称!#REF!</f>
        <v>#REF!</v>
      </c>
      <c r="CK4" s="10" t="e">
        <f>地市名称!#REF!</f>
        <v>#REF!</v>
      </c>
      <c r="CL4" s="10" t="e">
        <f>地市名称!#REF!</f>
        <v>#REF!</v>
      </c>
      <c r="CM4" s="10" t="e">
        <f>地市名称!#REF!</f>
        <v>#REF!</v>
      </c>
      <c r="CN4" s="10" t="e">
        <f>地市名称!#REF!</f>
        <v>#REF!</v>
      </c>
      <c r="CO4" s="10" t="e">
        <f>地市名称!#REF!</f>
        <v>#REF!</v>
      </c>
      <c r="CP4" s="10" t="e">
        <f>地市名称!#REF!</f>
        <v>#REF!</v>
      </c>
      <c r="CQ4" s="10" t="e">
        <f>地市名称!#REF!</f>
        <v>#REF!</v>
      </c>
      <c r="CR4" s="10" t="e">
        <f>地市名称!#REF!</f>
        <v>#REF!</v>
      </c>
      <c r="CS4" s="10" t="e">
        <f>地市名称!#REF!</f>
        <v>#REF!</v>
      </c>
      <c r="CT4" s="10" t="e">
        <f>地市名称!#REF!</f>
        <v>#REF!</v>
      </c>
      <c r="CU4" s="10" t="e">
        <f>地市名称!#REF!</f>
        <v>#REF!</v>
      </c>
      <c r="CV4" s="10" t="e">
        <f>地市名称!#REF!</f>
        <v>#REF!</v>
      </c>
      <c r="CW4" s="10" t="e">
        <f>地市名称!#REF!</f>
        <v>#REF!</v>
      </c>
      <c r="CX4" s="10" t="e">
        <f>地市名称!#REF!</f>
        <v>#REF!</v>
      </c>
      <c r="CY4" s="10" t="e">
        <f>地市名称!#REF!</f>
        <v>#REF!</v>
      </c>
      <c r="CZ4" s="10" t="e">
        <f>地市名称!#REF!</f>
        <v>#REF!</v>
      </c>
      <c r="DA4" s="10" t="e">
        <f>地市名称!#REF!</f>
        <v>#REF!</v>
      </c>
      <c r="DB4" s="10" t="e">
        <f>地市名称!#REF!</f>
        <v>#REF!</v>
      </c>
      <c r="DC4" s="10" t="e">
        <f>地市名称!#REF!</f>
        <v>#REF!</v>
      </c>
      <c r="DD4" s="10" t="e">
        <f>地市名称!#REF!</f>
        <v>#REF!</v>
      </c>
      <c r="DE4" s="10" t="e">
        <f>地市名称!#REF!</f>
        <v>#REF!</v>
      </c>
      <c r="DF4" s="10" t="e">
        <f>地市名称!#REF!</f>
        <v>#REF!</v>
      </c>
      <c r="DG4" s="10" t="e">
        <f>地市名称!#REF!</f>
        <v>#REF!</v>
      </c>
      <c r="DH4" s="10" t="e">
        <f>地市名称!#REF!</f>
        <v>#REF!</v>
      </c>
      <c r="DI4" s="10" t="e">
        <f>地市名称!#REF!</f>
        <v>#REF!</v>
      </c>
      <c r="DJ4" s="10" t="e">
        <f>地市名称!#REF!</f>
        <v>#REF!</v>
      </c>
      <c r="DK4" s="10" t="e">
        <f>地市名称!#REF!</f>
        <v>#REF!</v>
      </c>
      <c r="DL4" s="10" t="e">
        <f>地市名称!#REF!</f>
        <v>#REF!</v>
      </c>
      <c r="DM4" s="10" t="e">
        <f>地市名称!#REF!</f>
        <v>#REF!</v>
      </c>
      <c r="DN4" s="10" t="e">
        <f>地市名称!#REF!</f>
        <v>#REF!</v>
      </c>
      <c r="DO4" s="10" t="e">
        <f>地市名称!#REF!</f>
        <v>#REF!</v>
      </c>
      <c r="DP4" s="10" t="str">
        <f>地市名称!A110</f>
        <v>出纳专业人员</v>
      </c>
      <c r="DQ4" s="10">
        <f>地市名称!D110</f>
        <v>14</v>
      </c>
      <c r="DR4" s="10">
        <f>地市名称!E110</f>
        <v>39</v>
      </c>
      <c r="DS4" s="10" t="str">
        <f>地市名称!A111</f>
        <v>不便分类的其他从业人员</v>
      </c>
      <c r="DT4" s="10">
        <f>地市名称!D111</f>
        <v>150</v>
      </c>
      <c r="DU4" s="10">
        <f>地市名称!E111</f>
        <v>168</v>
      </c>
      <c r="DV4" s="10" t="str">
        <f>地市名称!A112</f>
        <v>道路货运汽车驾驶员</v>
      </c>
      <c r="DW4" s="10">
        <f>地市名称!D112</f>
        <v>2</v>
      </c>
      <c r="DX4" s="10">
        <f>地市名称!E112</f>
        <v>19</v>
      </c>
      <c r="DY4" s="10" t="str">
        <f>地市名称!A113</f>
        <v>小学教育教师</v>
      </c>
      <c r="DZ4" s="10">
        <f>地市名称!D113</f>
        <v>0</v>
      </c>
      <c r="EA4" s="10">
        <f>地市名称!E113</f>
        <v>14</v>
      </c>
      <c r="EB4" s="10" t="str">
        <f>地市名称!A114</f>
        <v>幼儿教育教师</v>
      </c>
      <c r="EC4" s="10">
        <f>地市名称!D114</f>
        <v>2</v>
      </c>
      <c r="ED4" s="10">
        <f>地市名称!E114</f>
        <v>12</v>
      </c>
      <c r="EE4" s="10" t="str">
        <f>地市名称!A115</f>
        <v>道路运输服务人员</v>
      </c>
      <c r="EF4" s="10">
        <f>地市名称!D115</f>
        <v>0</v>
      </c>
      <c r="EG4" s="10">
        <f>地市名称!E115</f>
        <v>9</v>
      </c>
      <c r="EH4" s="10" t="str">
        <f>地市名称!A116</f>
        <v>广告设计师</v>
      </c>
      <c r="EI4" s="10">
        <f>地市名称!D116</f>
        <v>0</v>
      </c>
      <c r="EJ4" s="10">
        <f>地市名称!E116</f>
        <v>9</v>
      </c>
      <c r="EK4" s="10" t="str">
        <f>地市名称!A117</f>
        <v>物流服务师</v>
      </c>
      <c r="EL4" s="10">
        <f>地市名称!D117</f>
        <v>0</v>
      </c>
      <c r="EM4" s="10">
        <f>地市名称!E117</f>
        <v>7</v>
      </c>
      <c r="EN4" s="10" t="str">
        <f>地市名称!A118</f>
        <v>行政业务办理人员</v>
      </c>
      <c r="EO4" s="10">
        <f>地市名称!D118</f>
        <v>7</v>
      </c>
      <c r="EP4" s="10">
        <f>地市名称!E118</f>
        <v>13</v>
      </c>
      <c r="EQ4" s="10" t="str">
        <f>地市名称!A119</f>
        <v>工程造价工程技术人员</v>
      </c>
      <c r="ER4" s="10">
        <f>地市名称!D119</f>
        <v>0</v>
      </c>
      <c r="ES4" s="10">
        <f>地市名称!E119</f>
        <v>6</v>
      </c>
      <c r="ET4" s="10" t="str">
        <f>地市名称!A120</f>
        <v>电工电器工程技术人员</v>
      </c>
      <c r="EU4" s="10">
        <f>地市名称!D120</f>
        <v>1</v>
      </c>
      <c r="EV4" s="10">
        <f>地市名称!E120</f>
        <v>6</v>
      </c>
      <c r="EW4" s="10" t="str">
        <f>地市名称!A121</f>
        <v>中式烹调师</v>
      </c>
      <c r="EX4" s="10">
        <f>地市名称!D121</f>
        <v>4</v>
      </c>
      <c r="EY4" s="10">
        <f>地市名称!E121</f>
        <v>9</v>
      </c>
      <c r="EZ4" s="10" t="str">
        <f>地市名称!A122</f>
        <v>事业单位负责人</v>
      </c>
      <c r="FA4" s="10">
        <f>地市名称!D122</f>
        <v>0</v>
      </c>
      <c r="FB4" s="10">
        <f>地市名称!E122</f>
        <v>5</v>
      </c>
      <c r="FC4" s="10" t="str">
        <f>地市名称!A123</f>
        <v>幼儿教育教师</v>
      </c>
      <c r="FD4" s="10">
        <f>地市名称!D123</f>
        <v>0</v>
      </c>
      <c r="FE4" s="10">
        <f>地市名称!E123</f>
        <v>4</v>
      </c>
      <c r="FF4" s="10" t="str">
        <f>地市名称!A124</f>
        <v>计算机软件工程技术人员</v>
      </c>
      <c r="FG4" s="10">
        <f>地市名称!D124</f>
        <v>0</v>
      </c>
      <c r="FH4" s="10">
        <f>地市名称!D124</f>
        <v>0</v>
      </c>
      <c r="FI4" s="10" t="str">
        <f>地市名称!A125</f>
        <v>建筑工程技术人员</v>
      </c>
      <c r="FJ4" s="10">
        <f>地市名称!D125</f>
        <v>0</v>
      </c>
      <c r="FK4" s="10">
        <f>地市名称!D125</f>
        <v>0</v>
      </c>
      <c r="FL4" s="10" t="str">
        <f>地市名称!A126</f>
        <v>金属轧制工</v>
      </c>
      <c r="FM4" s="10">
        <f>地市名称!D126</f>
        <v>0</v>
      </c>
      <c r="FN4" s="10">
        <f>地市名称!E126</f>
        <v>4</v>
      </c>
      <c r="FO4" s="10" t="str">
        <f>地市名称!A127</f>
        <v>中小学教育教师</v>
      </c>
      <c r="FP4" s="10">
        <f>地市名称!D127</f>
        <v>0</v>
      </c>
      <c r="FQ4" s="10">
        <f>地市名称!E127</f>
        <v>4</v>
      </c>
      <c r="FR4" s="10" t="e">
        <f>地市名称!#REF!</f>
        <v>#REF!</v>
      </c>
      <c r="FS4" s="10" t="e">
        <f>地市名称!#REF!</f>
        <v>#REF!</v>
      </c>
      <c r="FT4" s="10" t="e">
        <f>地市名称!#REF!</f>
        <v>#REF!</v>
      </c>
      <c r="FU4" s="10" t="e">
        <f>地市名称!#REF!</f>
        <v>#REF!</v>
      </c>
      <c r="FV4" s="10" t="e">
        <f>地市名称!#REF!</f>
        <v>#REF!</v>
      </c>
      <c r="FW4" s="10" t="e">
        <f>地市名称!#REF!</f>
        <v>#REF!</v>
      </c>
      <c r="FX4" s="10">
        <f>地市名称!C137</f>
        <v>5790</v>
      </c>
      <c r="FY4" s="10">
        <f>地市名称!C138</f>
        <v>339</v>
      </c>
      <c r="FZ4" s="10">
        <f>地市名称!C139</f>
        <v>4384</v>
      </c>
      <c r="GA4" s="10">
        <f>地市名称!C140</f>
        <v>5902</v>
      </c>
      <c r="GB4" s="10">
        <f>地市名称!C141</f>
        <v>486</v>
      </c>
      <c r="GC4" s="10">
        <f>地市名称!C142</f>
        <v>6861</v>
      </c>
      <c r="GD4" s="10">
        <f>地市名称!C143</f>
        <v>25132</v>
      </c>
      <c r="GE4" s="10">
        <f>地市名称!C144</f>
        <v>107</v>
      </c>
      <c r="GF4" s="10" t="str">
        <f>地市名称!C151</f>
        <v>--</v>
      </c>
      <c r="GG4" s="10">
        <f>地市名称!E151</f>
        <v>27975</v>
      </c>
      <c r="GH4" s="10" t="str">
        <f>地市名称!C152</f>
        <v>--</v>
      </c>
      <c r="GI4" s="10">
        <f>地市名称!E152</f>
        <v>20687</v>
      </c>
      <c r="GJ4" s="10" t="str">
        <f>地市名称!C153</f>
        <v>--</v>
      </c>
      <c r="GK4" s="10">
        <f>地市名称!C162</f>
        <v>14228</v>
      </c>
      <c r="GL4" s="10">
        <f>地市名称!E162</f>
        <v>19586</v>
      </c>
      <c r="GM4" s="10">
        <f>地市名称!C163</f>
        <v>12391</v>
      </c>
      <c r="GN4" s="10">
        <f>地市名称!E163</f>
        <v>13605</v>
      </c>
      <c r="GO4" s="10">
        <f>地市名称!C164</f>
        <v>7439</v>
      </c>
      <c r="GP4" s="10">
        <f>地市名称!E164</f>
        <v>8756</v>
      </c>
      <c r="GQ4" s="10">
        <f>地市名称!C165</f>
        <v>4678</v>
      </c>
      <c r="GR4" s="10">
        <f>地市名称!E165</f>
        <v>6715</v>
      </c>
      <c r="GS4" s="10">
        <f>地市名称!C166</f>
        <v>7176</v>
      </c>
      <c r="GT4" s="10">
        <f>地市名称!C173</f>
        <v>9783</v>
      </c>
      <c r="GU4" s="10">
        <f>地市名称!E173</f>
        <v>12564</v>
      </c>
      <c r="GV4" s="10">
        <f>地市名称!C174</f>
        <v>15036</v>
      </c>
      <c r="GW4" s="10">
        <f>地市名称!E174</f>
        <v>16851</v>
      </c>
      <c r="GX4" s="10">
        <f>地市名称!E175</f>
        <v>9844</v>
      </c>
      <c r="GY4" s="10">
        <f>地市名称!E175</f>
        <v>9844</v>
      </c>
      <c r="GZ4" s="10">
        <f>地市名称!C176</f>
        <v>13098</v>
      </c>
      <c r="HA4" s="10">
        <f>地市名称!E176</f>
        <v>16054</v>
      </c>
      <c r="HB4" s="10">
        <f>地市名称!C177</f>
        <v>3063</v>
      </c>
      <c r="HC4" s="10">
        <f>地市名称!E177</f>
        <v>3179</v>
      </c>
      <c r="HD4" s="10">
        <f>地市名称!C178</f>
        <v>23</v>
      </c>
      <c r="HE4" s="10">
        <f>地市名称!E178</f>
        <v>14</v>
      </c>
      <c r="HF4" s="10">
        <f>地市名称!C179</f>
        <v>4909</v>
      </c>
      <c r="HG4" s="10">
        <f>地市名称!C186</f>
        <v>3209</v>
      </c>
      <c r="HH4" s="10">
        <f>地市名称!E186</f>
        <v>3065</v>
      </c>
      <c r="HI4" s="10">
        <f>地市名称!C187</f>
        <v>1827</v>
      </c>
      <c r="HJ4" s="10">
        <f>地市名称!E187</f>
        <v>1425</v>
      </c>
      <c r="HK4" s="10">
        <f>地市名称!C188</f>
        <v>41</v>
      </c>
      <c r="HL4" s="10">
        <f>地市名称!E188</f>
        <v>34</v>
      </c>
      <c r="HM4" s="10">
        <f>地市名称!C189</f>
        <v>23</v>
      </c>
      <c r="HN4" s="10">
        <f>地市名称!E189</f>
        <v>10</v>
      </c>
      <c r="HO4" s="10">
        <f>地市名称!C190</f>
        <v>36</v>
      </c>
      <c r="HP4" s="10">
        <f>地市名称!E190</f>
        <v>19</v>
      </c>
      <c r="HQ4" s="10">
        <f>地市名称!C191</f>
        <v>3236</v>
      </c>
      <c r="HR4" s="10">
        <f>地市名称!E191</f>
        <v>3099</v>
      </c>
      <c r="HS4" s="10">
        <f>地市名称!C192</f>
        <v>87</v>
      </c>
      <c r="HT4" s="10">
        <f>地市名称!E192</f>
        <v>77</v>
      </c>
      <c r="HU4" s="10">
        <f>地市名称!C193</f>
        <v>18</v>
      </c>
      <c r="HV4" s="10">
        <f>地市名称!E193</f>
        <v>9</v>
      </c>
      <c r="HW4" s="10">
        <f>地市名称!E194</f>
        <v>40924</v>
      </c>
      <c r="HX4" s="10">
        <f>地市名称!C195</f>
        <v>37435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> < a r r U s e r I d   t i t l e = " A 8 5 : A 1 0 4   C 8 5 : E 1 0 4 "   r a n g e C r e a t o r = " "   o t h e r s A c c e s s P e r m i s s i o n = " e d i t " / > < a r r U s e r I d   t i t l e = " A 8 5 : A 1 0 4   C 8 5 : E 1 0 4 _ 1 "   r a n g e C r e a t o r = " "   o t h e r s A c c e s s P e r m i s s i o n = " e d i t " / > < a r r U s e r I d   t i t l e = " A 1 1 0 : A 1 2 9   C 1 1 0 : E 1 2 9 "   r a n g e C r e a t o r = " "   o t h e r s A c c e s s P e r m i s s i o n = " e d i t " / > < a r r U s e r I d   t i t l e = " A 1 1 0 : A 1 2 9   C 1 1 0 : E 1 2 9 _ 1 "   r a n g e C r e a t o r = " "   o t h e r s A c c e s s P e r m i s s i o n = " e d i t " / > < / r a n g e L i s t > < r a n g e L i s t   s h e e t S t i d = " 2 "   m a s t e r = "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ding</cp:lastModifiedBy>
  <dcterms:created xsi:type="dcterms:W3CDTF">2018-04-20T07:15:00Z</dcterms:created>
  <dcterms:modified xsi:type="dcterms:W3CDTF">2023-12-21T08:31:02Z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6C1A40B37CBC4486B0E62DA3C62C4129</vt:lpwstr>
  </property>
</Properties>
</file>