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workbookProtection workbookPassword="EB27" lockStructure="1"/>
  <bookViews>
    <workbookView windowWidth="27405" windowHeight="12795"/>
  </bookViews>
  <sheets>
    <sheet name="地市名称" sheetId="1" r:id="rId1"/>
    <sheet name="汇总表" sheetId="2" r:id="rId2"/>
  </sheets>
  <calcPr calcId="144525" concurrentCalc="0"/>
</workbook>
</file>

<file path=xl/sharedStrings.xml><?xml version="1.0" encoding="utf-8"?>
<sst xmlns="http://schemas.openxmlformats.org/spreadsheetml/2006/main" count="443" uniqueCount="259">
  <si>
    <t>2023年第二季度公共就业服务机构市场职业供求状况</t>
  </si>
  <si>
    <t>项  目</t>
  </si>
  <si>
    <t>代码</t>
  </si>
  <si>
    <t>需求人数</t>
  </si>
  <si>
    <t>求职人数</t>
  </si>
  <si>
    <t>求人倍率</t>
  </si>
  <si>
    <t>甲</t>
  </si>
  <si>
    <t>乙</t>
  </si>
  <si>
    <t>本期有效数</t>
  </si>
  <si>
    <t>续表一</t>
  </si>
  <si>
    <t>按产业分组的需求人数</t>
  </si>
  <si>
    <t>所占比重（%）</t>
  </si>
  <si>
    <t>合计</t>
  </si>
  <si>
    <t>第一产业</t>
  </si>
  <si>
    <t>第二产业</t>
  </si>
  <si>
    <t>第三产业</t>
  </si>
  <si>
    <t>续表二</t>
  </si>
  <si>
    <t>按行业分组的需求人数</t>
  </si>
  <si>
    <t>农、林、牧、渔业</t>
  </si>
  <si>
    <t xml:space="preserve">    其中，农、林、牧、渔专业及辅助性活动</t>
  </si>
  <si>
    <t>采矿业</t>
  </si>
  <si>
    <t xml:space="preserve">    其中，开采专业及辅助性活动</t>
  </si>
  <si>
    <t>制造业</t>
  </si>
  <si>
    <t xml:space="preserve">    其中，金属制品、机械和设备修理业</t>
  </si>
  <si>
    <t>电力、热力、燃气及水生产和供应业</t>
  </si>
  <si>
    <t>建筑业</t>
  </si>
  <si>
    <t>批发和零售业</t>
  </si>
  <si>
    <t>交通运输、仓储和邮政业</t>
  </si>
  <si>
    <t>住宿和餐饮业</t>
  </si>
  <si>
    <t>信息传输、软件和信息技术服务业</t>
  </si>
  <si>
    <t>金融业</t>
  </si>
  <si>
    <t>房地产业</t>
  </si>
  <si>
    <t>租赁和商务服务业</t>
  </si>
  <si>
    <t>科学研究和技术服务业</t>
  </si>
  <si>
    <t>水利、环境和公共设施管理业</t>
  </si>
  <si>
    <t>居民服务、修理和其他服务业</t>
  </si>
  <si>
    <t>教育</t>
  </si>
  <si>
    <t>卫生和社会工作</t>
  </si>
  <si>
    <t>文化、体育和娱乐业</t>
  </si>
  <si>
    <t>公共管理、社会保障和社会组织</t>
  </si>
  <si>
    <t>国际组织</t>
  </si>
  <si>
    <t>续表三</t>
  </si>
  <si>
    <t>按用人单位性质分组的需求人数</t>
  </si>
  <si>
    <t>合  计</t>
  </si>
  <si>
    <t>企  业</t>
  </si>
  <si>
    <t xml:space="preserve"> 内资企业</t>
  </si>
  <si>
    <t xml:space="preserve">  国有企业</t>
  </si>
  <si>
    <t xml:space="preserve">  集体企业</t>
  </si>
  <si>
    <t xml:space="preserve">  股份合作企业</t>
  </si>
  <si>
    <t xml:space="preserve">  联营企业</t>
  </si>
  <si>
    <t xml:space="preserve">  有限责任公司</t>
  </si>
  <si>
    <t xml:space="preserve">  股份有限公司</t>
  </si>
  <si>
    <t xml:space="preserve">  私营企业</t>
  </si>
  <si>
    <t xml:space="preserve">  其他企业</t>
  </si>
  <si>
    <t xml:space="preserve">  港、澳、台商投资企业</t>
  </si>
  <si>
    <t xml:space="preserve">  外商投资企业</t>
  </si>
  <si>
    <t xml:space="preserve">  个体经营</t>
  </si>
  <si>
    <t xml:space="preserve">  事  业</t>
  </si>
  <si>
    <t xml:space="preserve">  机  关</t>
  </si>
  <si>
    <t xml:space="preserve">  其  他</t>
  </si>
  <si>
    <t>续表四</t>
  </si>
  <si>
    <t>按职业分组的供求人数（职业大类）</t>
  </si>
  <si>
    <t>单位负责人</t>
  </si>
  <si>
    <t>专业技术人员</t>
  </si>
  <si>
    <t>办事人员和有关人员</t>
  </si>
  <si>
    <t>社会生产服务和生活服务人员</t>
  </si>
  <si>
    <t>农林牧渔业生产及辅助人员</t>
  </si>
  <si>
    <t>生产制造及有关人员</t>
  </si>
  <si>
    <t>其他</t>
  </si>
  <si>
    <t>无要求</t>
  </si>
  <si>
    <t>-</t>
  </si>
  <si>
    <t>续表五</t>
  </si>
  <si>
    <t>职业代码</t>
  </si>
  <si>
    <t>需求大于求职缺口最大的前二十个职业（职业细类）</t>
  </si>
  <si>
    <t>缺口数</t>
  </si>
  <si>
    <t>普工</t>
  </si>
  <si>
    <t>业务员</t>
  </si>
  <si>
    <t>营业员</t>
  </si>
  <si>
    <t>质检员</t>
  </si>
  <si>
    <t>仓管员</t>
  </si>
  <si>
    <t>续表六</t>
  </si>
  <si>
    <t>需求小于求职缺口最大的前二十个职业（职业细类）</t>
  </si>
  <si>
    <t xml:space="preserve">文 员 </t>
  </si>
  <si>
    <t>会计</t>
  </si>
  <si>
    <t>驾驶员</t>
  </si>
  <si>
    <t>跟单员</t>
  </si>
  <si>
    <t>电工</t>
  </si>
  <si>
    <t>续表七</t>
  </si>
  <si>
    <t>按求职人员类别分组的求职人数</t>
  </si>
  <si>
    <t>新成长失业青年</t>
  </si>
  <si>
    <t xml:space="preserve">  其中：应届高校毕业生</t>
  </si>
  <si>
    <t>失业人员</t>
  </si>
  <si>
    <t>在业人员</t>
  </si>
  <si>
    <t>退休人员</t>
  </si>
  <si>
    <t>在学人员</t>
  </si>
  <si>
    <t>本市农村求职人员</t>
  </si>
  <si>
    <t>外地户籍求职人员</t>
  </si>
  <si>
    <t>续表八</t>
  </si>
  <si>
    <t>劳动力供求人数比较（按性别分组）</t>
  </si>
  <si>
    <t>--</t>
  </si>
  <si>
    <t>男</t>
  </si>
  <si>
    <t>女</t>
  </si>
  <si>
    <t>续表九</t>
  </si>
  <si>
    <t>劳动力供求人数比较（按年龄分组）</t>
  </si>
  <si>
    <t>需求比重（%）</t>
  </si>
  <si>
    <t>求职比重（%）</t>
  </si>
  <si>
    <t>16-24岁</t>
  </si>
  <si>
    <t>25-34岁</t>
  </si>
  <si>
    <t>35-44岁</t>
  </si>
  <si>
    <t>45岁以上</t>
  </si>
  <si>
    <t>续表十</t>
  </si>
  <si>
    <t>劳动力供求人数比较（按文化程度分组）</t>
  </si>
  <si>
    <t>初中及以下</t>
  </si>
  <si>
    <t>高中</t>
  </si>
  <si>
    <t>其中：职高、技校、中专</t>
  </si>
  <si>
    <t>大专</t>
  </si>
  <si>
    <t>大学</t>
  </si>
  <si>
    <t>硕士以上</t>
  </si>
  <si>
    <t>续表十一</t>
  </si>
  <si>
    <t>劳动力供求人数比较（按技术等级分组）</t>
  </si>
  <si>
    <t>职业资格五级(初级技能)</t>
  </si>
  <si>
    <t>职业资格四级(中级技能)</t>
  </si>
  <si>
    <t>职业资格三级(高级技能)</t>
  </si>
  <si>
    <t>职业资格二级(技师)</t>
  </si>
  <si>
    <t>职业资格一级(高级技师)</t>
  </si>
  <si>
    <t>初级职称</t>
  </si>
  <si>
    <t>中级职称</t>
  </si>
  <si>
    <t>高级职称</t>
  </si>
  <si>
    <t>无技术等级或职称</t>
  </si>
  <si>
    <t>——</t>
  </si>
  <si>
    <t>供求总体人数</t>
  </si>
  <si>
    <t xml:space="preserve"> 按产业分组的需求人数</t>
  </si>
  <si>
    <t>按职业分组的供求人数</t>
  </si>
  <si>
    <t>表6 需求大于求职缺口最大的前二十个职业（职业细类）</t>
  </si>
  <si>
    <t>表7 需求小于求职缺口最大的前二十个职业（职业细类）</t>
  </si>
  <si>
    <t>表8 按求职人员类别分组的求职人数</t>
  </si>
  <si>
    <t>表9 按性别分组的供求人数</t>
  </si>
  <si>
    <t>表10 按年龄分组的供求人数</t>
  </si>
  <si>
    <t>表11 按文化程度分组的供求人数</t>
  </si>
  <si>
    <t>表12 按技术等级分组的供求人数</t>
  </si>
  <si>
    <t>单位负责人需求人数</t>
  </si>
  <si>
    <t>单位负责人求职人数</t>
  </si>
  <si>
    <t>专业技术人员需求人数</t>
  </si>
  <si>
    <t>专业技术人员求职人数</t>
  </si>
  <si>
    <t>办事人员和有关人员需求人数</t>
  </si>
  <si>
    <t>办事人员和有关人员求职人数</t>
  </si>
  <si>
    <t>社会生产服务和生活服务人员需求人数</t>
  </si>
  <si>
    <t>社会生产服务和生活服务人员求职人数</t>
  </si>
  <si>
    <t>农林牧渔业生产及辅助人员需求人数</t>
  </si>
  <si>
    <t>农林牧渔业生产及辅助人员求职人数</t>
  </si>
  <si>
    <t>生产制造及有关人员需求人数</t>
  </si>
  <si>
    <t>生产制造及有关人员求职人数</t>
  </si>
  <si>
    <t>其他需求人数</t>
  </si>
  <si>
    <t>其他求职人数</t>
  </si>
  <si>
    <t>工种名称1</t>
  </si>
  <si>
    <t>工种1需求人数</t>
  </si>
  <si>
    <r>
      <rPr>
        <b/>
        <sz val="11"/>
        <rFont val="宋体"/>
        <charset val="134"/>
      </rPr>
      <t>工种1</t>
    </r>
    <r>
      <rPr>
        <sz val="11"/>
        <rFont val="宋体"/>
        <charset val="134"/>
      </rPr>
      <t>求职人数</t>
    </r>
  </si>
  <si>
    <t>工种名称2</t>
  </si>
  <si>
    <t>工种2需求人数</t>
  </si>
  <si>
    <t>工种2求职人数</t>
  </si>
  <si>
    <t>工种名称3</t>
  </si>
  <si>
    <t>工种3需求人数</t>
  </si>
  <si>
    <t>工种3求职人数</t>
  </si>
  <si>
    <t>工种名称4</t>
  </si>
  <si>
    <t>工种4需求人数</t>
  </si>
  <si>
    <t>工种4求职人数</t>
  </si>
  <si>
    <t>工种名称5</t>
  </si>
  <si>
    <t>工种5需求人数</t>
  </si>
  <si>
    <t>工种5求职人数</t>
  </si>
  <si>
    <t>工种名称6</t>
  </si>
  <si>
    <t>工种6需求人数</t>
  </si>
  <si>
    <t>工种6求职人数</t>
  </si>
  <si>
    <t>工种名称7</t>
  </si>
  <si>
    <t>工种7需求人数</t>
  </si>
  <si>
    <t>工种7求职人数</t>
  </si>
  <si>
    <t>工种名称8</t>
  </si>
  <si>
    <t>工种8需求人数</t>
  </si>
  <si>
    <t>工种8求职人数</t>
  </si>
  <si>
    <t>工种名称9</t>
  </si>
  <si>
    <t>工种9需求人数</t>
  </si>
  <si>
    <t>工种9求职人数</t>
  </si>
  <si>
    <t>工种名称10</t>
  </si>
  <si>
    <t>工种10需求人数</t>
  </si>
  <si>
    <t>工种10求职人数</t>
  </si>
  <si>
    <t>工种名称11</t>
  </si>
  <si>
    <t>工种11需求人数</t>
  </si>
  <si>
    <t>工种11求职人数</t>
  </si>
  <si>
    <t>工种名称12</t>
  </si>
  <si>
    <t>工种12需求人数</t>
  </si>
  <si>
    <t>工种12求职人数</t>
  </si>
  <si>
    <t>工种名称13</t>
  </si>
  <si>
    <t>工种13需求人数</t>
  </si>
  <si>
    <t>工种13求职人数</t>
  </si>
  <si>
    <t>工种名称14</t>
  </si>
  <si>
    <t>工种14需求人数</t>
  </si>
  <si>
    <t>工种14求职人数</t>
  </si>
  <si>
    <t>工种名称15</t>
  </si>
  <si>
    <t>工种15需求人数</t>
  </si>
  <si>
    <t>工种15求职人数</t>
  </si>
  <si>
    <t>工种名称16</t>
  </si>
  <si>
    <t>工种16需求人数</t>
  </si>
  <si>
    <t>工种16求职人数</t>
  </si>
  <si>
    <t>工种名称17</t>
  </si>
  <si>
    <t>工种17需求人数</t>
  </si>
  <si>
    <t>工种17求职人数</t>
  </si>
  <si>
    <t>工种名称18</t>
  </si>
  <si>
    <t>工种18需求人数</t>
  </si>
  <si>
    <t>工种18求职人数</t>
  </si>
  <si>
    <t>工种名称19</t>
  </si>
  <si>
    <t>工种19需求人数</t>
  </si>
  <si>
    <t>工种19求职人数</t>
  </si>
  <si>
    <t>工种名称20</t>
  </si>
  <si>
    <t>工种20需求人数</t>
  </si>
  <si>
    <t>工种20求职人数</t>
  </si>
  <si>
    <t>性别男需求人数</t>
  </si>
  <si>
    <t>性别男求职人数</t>
  </si>
  <si>
    <t>性别女需求人数</t>
  </si>
  <si>
    <t>性别女求职人数</t>
  </si>
  <si>
    <t>性别无要求需求人数</t>
  </si>
  <si>
    <t>年龄16-24岁需求人数</t>
  </si>
  <si>
    <t>年龄16-24岁求职人数</t>
  </si>
  <si>
    <t>年龄25-34岁需求人数</t>
  </si>
  <si>
    <t>年龄25-34岁求职人数</t>
  </si>
  <si>
    <t>年龄35-44岁需求人数</t>
  </si>
  <si>
    <t>年龄35-44岁求职人数</t>
  </si>
  <si>
    <t>年龄45岁以上需求人数</t>
  </si>
  <si>
    <t>年龄45岁以上求职人数</t>
  </si>
  <si>
    <t>年龄无要求需求人数</t>
  </si>
  <si>
    <t>初中及以下需求人数</t>
  </si>
  <si>
    <t>初中及以下求职人数</t>
  </si>
  <si>
    <t>高中需求人数</t>
  </si>
  <si>
    <t>高中求职人数</t>
  </si>
  <si>
    <t>其中：职高、技校、中专需求人数</t>
  </si>
  <si>
    <t>其中：职高、技校、中专求职人数</t>
  </si>
  <si>
    <t>大专需求人数</t>
  </si>
  <si>
    <t>大专求职人数</t>
  </si>
  <si>
    <t>大学需求人数</t>
  </si>
  <si>
    <t>大学求职人数</t>
  </si>
  <si>
    <t>硕士以上需求人数</t>
  </si>
  <si>
    <t>硕士以上求职人数</t>
  </si>
  <si>
    <t>无要求需求人数</t>
  </si>
  <si>
    <t>职业资格五级(初级技能)需求人数</t>
  </si>
  <si>
    <t>职业资格五级(初级技能)求职人数</t>
  </si>
  <si>
    <t>职业资格四级(中级技能)需求人数</t>
  </si>
  <si>
    <t>职业资格四级(中级技能)求职人数</t>
  </si>
  <si>
    <t>职业资格三级(高级技能)需求人数</t>
  </si>
  <si>
    <t>职业资格三级(高级技能)求职人数</t>
  </si>
  <si>
    <t>职业资格二级(技师)需求人数</t>
  </si>
  <si>
    <t>职业资格二级(技师)求职人数</t>
  </si>
  <si>
    <t>职业资格一级(高级技师)需求人数</t>
  </si>
  <si>
    <t>职业资格一级(高级技师)求职人数</t>
  </si>
  <si>
    <t>初级专业技术职务需求人数</t>
  </si>
  <si>
    <t>初级专业技术职务求职人数</t>
  </si>
  <si>
    <t>中级专业技术职务需求人数</t>
  </si>
  <si>
    <t>中级专业技术职务求职人数</t>
  </si>
  <si>
    <t>高级专业技术职务需求人数</t>
  </si>
  <si>
    <t>高级专业技术职务求职人数</t>
  </si>
  <si>
    <t>无技术等级或职称求职人数</t>
  </si>
  <si>
    <t>技术等级无要求需求人数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</si>
</sst>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 "/>
    <numFmt numFmtId="177" formatCode="0.00_ "/>
  </numFmts>
  <fonts count="28">
    <font>
      <sz val="11"/>
      <color indexed="8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0.5"/>
      <name val="宋体"/>
      <charset val="134"/>
    </font>
    <font>
      <b/>
      <sz val="14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color indexed="1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12" borderId="6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5" fillId="22" borderId="10" applyNumberFormat="0" applyAlignment="0" applyProtection="0">
      <alignment vertical="center"/>
    </xf>
    <xf numFmtId="0" fontId="26" fillId="22" borderId="5" applyNumberFormat="0" applyAlignment="0" applyProtection="0">
      <alignment vertical="center"/>
    </xf>
    <xf numFmtId="0" fontId="27" fillId="26" borderId="11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7" fillId="0" borderId="0"/>
    <xf numFmtId="0" fontId="10" fillId="1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7" fillId="0" borderId="0">
      <alignment vertical="center"/>
    </xf>
  </cellStyleXfs>
  <cellXfs count="59">
    <xf numFmtId="0" fontId="0" fillId="0" borderId="0" xfId="0" applyAlignment="1"/>
    <xf numFmtId="0" fontId="1" fillId="0" borderId="0" xfId="0" applyFont="1" applyFill="1" applyAlignment="1"/>
    <xf numFmtId="176" fontId="1" fillId="0" borderId="0" xfId="0" applyNumberFormat="1" applyFont="1" applyFill="1" applyAlignment="1"/>
    <xf numFmtId="0" fontId="2" fillId="0" borderId="0" xfId="0" applyNumberFormat="1" applyFont="1" applyFill="1" applyAlignment="1">
      <alignment wrapText="1"/>
    </xf>
    <xf numFmtId="176" fontId="2" fillId="0" borderId="0" xfId="0" applyNumberFormat="1" applyFont="1" applyFill="1" applyAlignment="1"/>
    <xf numFmtId="0" fontId="2" fillId="0" borderId="0" xfId="0" applyFont="1" applyFill="1" applyAlignment="1"/>
    <xf numFmtId="177" fontId="1" fillId="0" borderId="1" xfId="0" applyNumberFormat="1" applyFont="1" applyFill="1" applyBorder="1" applyAlignment="1">
      <alignment horizontal="center"/>
    </xf>
    <xf numFmtId="176" fontId="1" fillId="0" borderId="1" xfId="0" applyNumberFormat="1" applyFont="1" applyFill="1" applyBorder="1" applyAlignment="1">
      <alignment horizontal="center"/>
    </xf>
    <xf numFmtId="177" fontId="2" fillId="0" borderId="1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left" vertical="top" wrapText="1"/>
    </xf>
    <xf numFmtId="176" fontId="2" fillId="0" borderId="1" xfId="0" applyNumberFormat="1" applyFont="1" applyFill="1" applyBorder="1" applyAlignment="1"/>
    <xf numFmtId="177" fontId="2" fillId="0" borderId="1" xfId="0" applyNumberFormat="1" applyFont="1" applyFill="1" applyBorder="1" applyAlignment="1"/>
    <xf numFmtId="0" fontId="3" fillId="0" borderId="3" xfId="0" applyFont="1" applyFill="1" applyBorder="1" applyAlignment="1">
      <alignment horizontal="left" vertical="top" wrapText="1"/>
    </xf>
    <xf numFmtId="177" fontId="2" fillId="0" borderId="1" xfId="0" applyNumberFormat="1" applyFont="1" applyFill="1" applyBorder="1" applyAlignment="1">
      <alignment horizontal="left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/>
    <xf numFmtId="177" fontId="1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vertical="center"/>
    </xf>
    <xf numFmtId="0" fontId="0" fillId="0" borderId="0" xfId="0" applyFont="1" applyAlignme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1" xfId="0" applyFont="1" applyFill="1" applyBorder="1" applyAlignment="1" applyProtection="1">
      <alignment horizontal="center" vertical="center" wrapText="1"/>
    </xf>
    <xf numFmtId="177" fontId="0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right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/>
    <xf numFmtId="0" fontId="0" fillId="0" borderId="1" xfId="0" applyNumberFormat="1" applyFont="1" applyBorder="1" applyAlignment="1">
      <alignment horizontal="center" vertical="center" wrapText="1"/>
    </xf>
    <xf numFmtId="10" fontId="0" fillId="0" borderId="1" xfId="0" applyNumberFormat="1" applyFont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0" fillId="0" borderId="0" xfId="0" applyFont="1" applyFill="1" applyAlignment="1"/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10" fontId="0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Fill="1" applyAlignment="1" applyProtection="1"/>
    <xf numFmtId="0" fontId="0" fillId="0" borderId="0" xfId="0" applyNumberFormat="1" applyFont="1" applyBorder="1" applyAlignment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/>
    <xf numFmtId="0" fontId="0" fillId="0" borderId="0" xfId="0" applyNumberFormat="1" applyFont="1" applyBorder="1" applyAlignment="1"/>
    <xf numFmtId="177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10" fontId="0" fillId="0" borderId="1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Alignment="1"/>
    <xf numFmtId="0" fontId="0" fillId="2" borderId="0" xfId="0" applyFont="1" applyFill="1" applyAlignment="1" applyProtection="1">
      <alignment horizontal="center" vertical="center" wrapText="1"/>
      <protection locked="0"/>
    </xf>
    <xf numFmtId="10" fontId="0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/>
    <xf numFmtId="0" fontId="0" fillId="0" borderId="1" xfId="0" applyFont="1" applyBorder="1" applyAlignment="1">
      <alignment horizontal="right" vertical="center" wrapText="1"/>
    </xf>
    <xf numFmtId="0" fontId="0" fillId="0" borderId="1" xfId="0" applyNumberFormat="1" applyFont="1" applyBorder="1" applyAlignment="1">
      <alignment horizontal="left" vertical="center" wrapText="1"/>
    </xf>
    <xf numFmtId="0" fontId="0" fillId="0" borderId="1" xfId="0" applyFont="1" applyFill="1" applyBorder="1" applyAlignment="1" quotePrefix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常规_空白表格" xfId="33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厅统表TK1" xfId="50"/>
  </cellStyles>
  <dxfs count="1">
    <dxf>
      <fill>
        <patternFill patternType="solid">
          <fgColor indexed="10"/>
          <bgColor indexed="10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228600</xdr:colOff>
      <xdr:row>195</xdr:row>
      <xdr:rowOff>123825</xdr:rowOff>
    </xdr:from>
    <xdr:to>
      <xdr:col>0</xdr:col>
      <xdr:colOff>639445</xdr:colOff>
      <xdr:row>196</xdr:row>
      <xdr:rowOff>66675</xdr:rowOff>
    </xdr:to>
    <xdr:sp>
      <xdr:nvSpPr>
        <xdr:cNvPr id="2048" name="TextBox 1"/>
        <xdr:cNvSpPr txBox="1"/>
      </xdr:nvSpPr>
      <xdr:spPr>
        <a:xfrm>
          <a:off x="228600" y="37706300"/>
          <a:ext cx="410845" cy="114300"/>
        </a:xfrm>
        <a:prstGeom prst="rect">
          <a:avLst/>
        </a:prstGeom>
        <a:solidFill>
          <a:srgbClr val="FFFFFF"/>
        </a:solidFill>
        <a:ln w="9525" cap="flat" cmpd="sng">
          <a:solidFill>
            <a:srgbClr val="BABABA"/>
          </a:solidFill>
          <a:prstDash val="solid"/>
          <a:round/>
          <a:headEnd type="none" w="med" len="med"/>
          <a:tailEnd type="none" w="med" len="med"/>
        </a:ln>
      </xdr:spPr>
      <xdr:txBody>
        <a:bodyPr vertOverflow="clip" vert="horz" wrap="square" lIns="27432" tIns="18288" rIns="0" bIns="0" anchor="t" upright="1"/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1"/>
  <sheetViews>
    <sheetView tabSelected="1" workbookViewId="0">
      <selection activeCell="I13" sqref="I13"/>
    </sheetView>
  </sheetViews>
  <sheetFormatPr defaultColWidth="9" defaultRowHeight="13.5"/>
  <cols>
    <col min="1" max="1" width="25.75" style="19" customWidth="1"/>
    <col min="2" max="2" width="5.5" style="19" customWidth="1"/>
    <col min="3" max="3" width="9" style="19"/>
    <col min="4" max="4" width="15.125" style="19" customWidth="1"/>
    <col min="5" max="5" width="9" style="19"/>
    <col min="6" max="6" width="11.375" style="19" customWidth="1"/>
    <col min="7" max="7" width="11.125" style="19" customWidth="1"/>
    <col min="8" max="8" width="9" style="19"/>
    <col min="9" max="10" width="12.625" style="19"/>
    <col min="11" max="11" width="11.5" style="19"/>
    <col min="12" max="12" width="12.625" style="19"/>
    <col min="13" max="16384" width="9" style="19"/>
  </cols>
  <sheetData>
    <row r="1" ht="46" customHeight="1" spans="1:7">
      <c r="A1" s="20" t="s">
        <v>0</v>
      </c>
      <c r="B1" s="20"/>
      <c r="C1" s="20"/>
      <c r="D1" s="20"/>
      <c r="E1" s="20"/>
      <c r="F1" s="20"/>
      <c r="G1" s="20"/>
    </row>
    <row r="2" ht="21" customHeight="1" spans="1:7">
      <c r="A2" s="21"/>
      <c r="B2" s="21"/>
      <c r="C2" s="21"/>
      <c r="D2" s="21"/>
      <c r="E2" s="21"/>
      <c r="F2" s="21"/>
      <c r="G2" s="21"/>
    </row>
    <row r="3" spans="1:7">
      <c r="A3" s="22" t="s">
        <v>1</v>
      </c>
      <c r="B3" s="22" t="s">
        <v>2</v>
      </c>
      <c r="C3" s="22" t="s">
        <v>3</v>
      </c>
      <c r="D3" s="22" t="s">
        <v>4</v>
      </c>
      <c r="E3" s="22" t="s">
        <v>5</v>
      </c>
      <c r="G3" s="23"/>
    </row>
    <row r="4" spans="1:5">
      <c r="A4" s="22" t="s">
        <v>6</v>
      </c>
      <c r="B4" s="22" t="s">
        <v>7</v>
      </c>
      <c r="C4" s="22">
        <v>1</v>
      </c>
      <c r="D4" s="22">
        <v>2</v>
      </c>
      <c r="E4" s="22">
        <v>3</v>
      </c>
    </row>
    <row r="5" spans="1:5">
      <c r="A5" s="22" t="s">
        <v>8</v>
      </c>
      <c r="B5" s="22">
        <v>1</v>
      </c>
      <c r="C5" s="24">
        <f>C11</f>
        <v>18209</v>
      </c>
      <c r="D5" s="24">
        <f>E71</f>
        <v>18965</v>
      </c>
      <c r="E5" s="25">
        <f>IFERROR(C5/D5,0)</f>
        <v>0.960137094648036</v>
      </c>
    </row>
    <row r="6" spans="1:5">
      <c r="A6" s="26"/>
      <c r="B6" s="26"/>
      <c r="C6" s="27"/>
      <c r="D6" s="27"/>
      <c r="E6" s="27"/>
    </row>
    <row r="7" spans="1:8">
      <c r="A7" s="28" t="s">
        <v>9</v>
      </c>
      <c r="H7" s="29"/>
    </row>
    <row r="8" ht="16" customHeight="1" spans="1:4">
      <c r="A8" s="22" t="s">
        <v>1</v>
      </c>
      <c r="B8" s="22" t="s">
        <v>2</v>
      </c>
      <c r="C8" s="30" t="s">
        <v>10</v>
      </c>
      <c r="D8" s="30"/>
    </row>
    <row r="9" spans="1:4">
      <c r="A9" s="22"/>
      <c r="B9" s="22"/>
      <c r="C9" s="30" t="s">
        <v>3</v>
      </c>
      <c r="D9" s="30" t="s">
        <v>11</v>
      </c>
    </row>
    <row r="10" spans="1:4">
      <c r="A10" s="22" t="s">
        <v>6</v>
      </c>
      <c r="B10" s="22" t="s">
        <v>7</v>
      </c>
      <c r="C10" s="30">
        <v>4</v>
      </c>
      <c r="D10" s="30">
        <v>5</v>
      </c>
    </row>
    <row r="11" spans="1:4">
      <c r="A11" s="22" t="s">
        <v>12</v>
      </c>
      <c r="B11" s="22">
        <v>2</v>
      </c>
      <c r="C11" s="22">
        <f>C12+C13+C14</f>
        <v>18209</v>
      </c>
      <c r="D11" s="31">
        <f>SUM(D12:D14)</f>
        <v>1</v>
      </c>
    </row>
    <row r="12" spans="1:4">
      <c r="A12" s="22" t="s">
        <v>13</v>
      </c>
      <c r="B12" s="22">
        <v>3</v>
      </c>
      <c r="C12" s="24">
        <f>C21-C22</f>
        <v>5</v>
      </c>
      <c r="D12" s="31">
        <f>IFERROR(C12/$C$11,0)</f>
        <v>0.000274589488714372</v>
      </c>
    </row>
    <row r="13" spans="1:4">
      <c r="A13" s="22" t="s">
        <v>14</v>
      </c>
      <c r="B13" s="22">
        <v>4</v>
      </c>
      <c r="C13" s="24">
        <f>C23-C24+C25-C26+C27+C28</f>
        <v>4221</v>
      </c>
      <c r="D13" s="31">
        <f>IFERROR(C13/$C$11,0)</f>
        <v>0.231808446372673</v>
      </c>
    </row>
    <row r="14" spans="1:4">
      <c r="A14" s="22" t="s">
        <v>15</v>
      </c>
      <c r="B14" s="22">
        <v>5</v>
      </c>
      <c r="C14" s="24">
        <f>C22+C24+C26+C29+C30+C31+C32+C33+C34+C35+C36+C37+C38+C39+C40+C41+C42+C43</f>
        <v>13983</v>
      </c>
      <c r="D14" s="31">
        <f>IFERROR(C14/$C$11,0)</f>
        <v>0.767916964138613</v>
      </c>
    </row>
    <row r="15" spans="1:4">
      <c r="A15" s="26"/>
      <c r="B15" s="26"/>
      <c r="C15" s="26"/>
      <c r="D15" s="26"/>
    </row>
    <row r="16" spans="1:4">
      <c r="A16" s="32" t="s">
        <v>16</v>
      </c>
      <c r="B16" s="33"/>
      <c r="C16" s="33"/>
      <c r="D16" s="33"/>
    </row>
    <row r="17" ht="22" customHeight="1" spans="1:4">
      <c r="A17" s="34" t="s">
        <v>1</v>
      </c>
      <c r="B17" s="34" t="s">
        <v>2</v>
      </c>
      <c r="C17" s="34" t="s">
        <v>17</v>
      </c>
      <c r="D17" s="34"/>
    </row>
    <row r="18" ht="25" customHeight="1" spans="1:4">
      <c r="A18" s="34"/>
      <c r="B18" s="34"/>
      <c r="C18" s="34" t="s">
        <v>3</v>
      </c>
      <c r="D18" s="34" t="s">
        <v>11</v>
      </c>
    </row>
    <row r="19" spans="1:4">
      <c r="A19" s="34" t="s">
        <v>6</v>
      </c>
      <c r="B19" s="34" t="s">
        <v>7</v>
      </c>
      <c r="C19" s="34">
        <v>6</v>
      </c>
      <c r="D19" s="34">
        <v>7</v>
      </c>
    </row>
    <row r="20" spans="1:4">
      <c r="A20" s="35" t="s">
        <v>12</v>
      </c>
      <c r="B20" s="34">
        <v>6</v>
      </c>
      <c r="C20" s="34">
        <f>SUM(C21:C43)-C22-C24-C26</f>
        <v>18209</v>
      </c>
      <c r="D20" s="36">
        <f>SUM(D21:D43)-D26-D24-D22</f>
        <v>1</v>
      </c>
    </row>
    <row r="21" spans="1:6">
      <c r="A21" s="37" t="s">
        <v>18</v>
      </c>
      <c r="B21" s="34">
        <v>7</v>
      </c>
      <c r="C21" s="38">
        <v>5</v>
      </c>
      <c r="D21" s="36">
        <f>IFERROR(C21/$C$11,0)</f>
        <v>0.000274589488714372</v>
      </c>
      <c r="F21" s="39"/>
    </row>
    <row r="22" ht="27" spans="1:6">
      <c r="A22" s="37" t="s">
        <v>19</v>
      </c>
      <c r="B22" s="34">
        <v>8</v>
      </c>
      <c r="C22" s="38">
        <v>0</v>
      </c>
      <c r="D22" s="36">
        <f t="shared" ref="D22:D43" si="0">IFERROR(C22/$C$11,0)</f>
        <v>0</v>
      </c>
      <c r="F22" s="39"/>
    </row>
    <row r="23" spans="1:6">
      <c r="A23" s="37" t="s">
        <v>20</v>
      </c>
      <c r="B23" s="34">
        <v>9</v>
      </c>
      <c r="C23" s="38">
        <v>0</v>
      </c>
      <c r="D23" s="36">
        <f t="shared" si="0"/>
        <v>0</v>
      </c>
      <c r="F23" s="39"/>
    </row>
    <row r="24" ht="27" spans="1:6">
      <c r="A24" s="37" t="s">
        <v>21</v>
      </c>
      <c r="B24" s="34">
        <v>10</v>
      </c>
      <c r="C24" s="38">
        <v>0</v>
      </c>
      <c r="D24" s="36">
        <f t="shared" si="0"/>
        <v>0</v>
      </c>
      <c r="F24" s="39"/>
    </row>
    <row r="25" spans="1:6">
      <c r="A25" s="37" t="s">
        <v>22</v>
      </c>
      <c r="B25" s="34">
        <v>11</v>
      </c>
      <c r="C25" s="38">
        <v>10160</v>
      </c>
      <c r="D25" s="36">
        <f t="shared" si="0"/>
        <v>0.557965841067604</v>
      </c>
      <c r="F25" s="39"/>
    </row>
    <row r="26" ht="27" spans="1:6">
      <c r="A26" s="37" t="s">
        <v>23</v>
      </c>
      <c r="B26" s="34">
        <v>12</v>
      </c>
      <c r="C26" s="38">
        <v>6425</v>
      </c>
      <c r="D26" s="36">
        <f t="shared" si="0"/>
        <v>0.352847492997968</v>
      </c>
      <c r="F26" s="39"/>
    </row>
    <row r="27" ht="27" spans="1:6">
      <c r="A27" s="35" t="s">
        <v>24</v>
      </c>
      <c r="B27" s="34">
        <v>13</v>
      </c>
      <c r="C27" s="38">
        <v>326</v>
      </c>
      <c r="D27" s="36">
        <f t="shared" si="0"/>
        <v>0.0179032346641771</v>
      </c>
      <c r="F27" s="39"/>
    </row>
    <row r="28" spans="1:6">
      <c r="A28" s="35" t="s">
        <v>25</v>
      </c>
      <c r="B28" s="34">
        <v>14</v>
      </c>
      <c r="C28" s="38">
        <v>160</v>
      </c>
      <c r="D28" s="36">
        <f t="shared" si="0"/>
        <v>0.0087868636388599</v>
      </c>
      <c r="F28" s="39"/>
    </row>
    <row r="29" spans="1:6">
      <c r="A29" s="35" t="s">
        <v>26</v>
      </c>
      <c r="B29" s="34">
        <v>15</v>
      </c>
      <c r="C29" s="38">
        <v>284</v>
      </c>
      <c r="D29" s="36">
        <f t="shared" si="0"/>
        <v>0.0155966829589763</v>
      </c>
      <c r="F29" s="39"/>
    </row>
    <row r="30" spans="1:6">
      <c r="A30" s="35" t="s">
        <v>27</v>
      </c>
      <c r="B30" s="34">
        <v>16</v>
      </c>
      <c r="C30" s="38">
        <v>175</v>
      </c>
      <c r="D30" s="36">
        <f t="shared" si="0"/>
        <v>0.00961063210500302</v>
      </c>
      <c r="F30" s="39"/>
    </row>
    <row r="31" spans="1:6">
      <c r="A31" s="35" t="s">
        <v>28</v>
      </c>
      <c r="B31" s="34">
        <v>17</v>
      </c>
      <c r="C31" s="38">
        <v>4696</v>
      </c>
      <c r="D31" s="36">
        <f t="shared" si="0"/>
        <v>0.257894447800538</v>
      </c>
      <c r="F31" s="39"/>
    </row>
    <row r="32" ht="27" spans="1:6">
      <c r="A32" s="35" t="s">
        <v>29</v>
      </c>
      <c r="B32" s="34">
        <v>18</v>
      </c>
      <c r="C32" s="38">
        <v>965</v>
      </c>
      <c r="D32" s="36">
        <f t="shared" si="0"/>
        <v>0.0529957713218738</v>
      </c>
      <c r="F32" s="39"/>
    </row>
    <row r="33" spans="1:6">
      <c r="A33" s="35" t="s">
        <v>30</v>
      </c>
      <c r="B33" s="34">
        <v>19</v>
      </c>
      <c r="C33" s="38">
        <v>116</v>
      </c>
      <c r="D33" s="36">
        <f t="shared" si="0"/>
        <v>0.00637047613817343</v>
      </c>
      <c r="F33" s="39"/>
    </row>
    <row r="34" spans="1:6">
      <c r="A34" s="35" t="s">
        <v>31</v>
      </c>
      <c r="B34" s="34">
        <v>20</v>
      </c>
      <c r="C34" s="38">
        <v>593</v>
      </c>
      <c r="D34" s="36">
        <f t="shared" si="0"/>
        <v>0.0325663133615245</v>
      </c>
      <c r="F34" s="39"/>
    </row>
    <row r="35" spans="1:6">
      <c r="A35" s="35" t="s">
        <v>32</v>
      </c>
      <c r="B35" s="34">
        <v>21</v>
      </c>
      <c r="C35" s="38">
        <v>124</v>
      </c>
      <c r="D35" s="36">
        <f t="shared" si="0"/>
        <v>0.00680981932011643</v>
      </c>
      <c r="F35" s="39"/>
    </row>
    <row r="36" spans="1:6">
      <c r="A36" s="35" t="s">
        <v>33</v>
      </c>
      <c r="B36" s="34">
        <v>22</v>
      </c>
      <c r="C36" s="38">
        <v>0</v>
      </c>
      <c r="D36" s="36">
        <f t="shared" si="0"/>
        <v>0</v>
      </c>
      <c r="F36" s="39"/>
    </row>
    <row r="37" spans="1:6">
      <c r="A37" s="35" t="s">
        <v>34</v>
      </c>
      <c r="B37" s="34">
        <v>23</v>
      </c>
      <c r="C37" s="38">
        <v>0</v>
      </c>
      <c r="D37" s="36">
        <f t="shared" si="0"/>
        <v>0</v>
      </c>
      <c r="F37" s="39"/>
    </row>
    <row r="38" spans="1:6">
      <c r="A38" s="35" t="s">
        <v>35</v>
      </c>
      <c r="B38" s="34">
        <v>24</v>
      </c>
      <c r="C38" s="38">
        <v>313</v>
      </c>
      <c r="D38" s="36">
        <f t="shared" si="0"/>
        <v>0.0171893019935197</v>
      </c>
      <c r="F38" s="39"/>
    </row>
    <row r="39" spans="1:6">
      <c r="A39" s="35" t="s">
        <v>36</v>
      </c>
      <c r="B39" s="34">
        <v>25</v>
      </c>
      <c r="C39" s="38">
        <v>174</v>
      </c>
      <c r="D39" s="36">
        <f t="shared" si="0"/>
        <v>0.00955571420726015</v>
      </c>
      <c r="F39" s="39"/>
    </row>
    <row r="40" spans="1:6">
      <c r="A40" s="35" t="s">
        <v>37</v>
      </c>
      <c r="B40" s="34">
        <v>26</v>
      </c>
      <c r="C40" s="38">
        <v>0</v>
      </c>
      <c r="D40" s="36">
        <f t="shared" si="0"/>
        <v>0</v>
      </c>
      <c r="F40" s="39"/>
    </row>
    <row r="41" spans="1:6">
      <c r="A41" s="35" t="s">
        <v>38</v>
      </c>
      <c r="B41" s="34">
        <v>27</v>
      </c>
      <c r="C41" s="38">
        <v>118</v>
      </c>
      <c r="D41" s="36">
        <f t="shared" si="0"/>
        <v>0.00648031193365918</v>
      </c>
      <c r="F41" s="39"/>
    </row>
    <row r="42" ht="17" customHeight="1" spans="1:6">
      <c r="A42" s="35" t="s">
        <v>39</v>
      </c>
      <c r="B42" s="34">
        <v>28</v>
      </c>
      <c r="C42" s="38">
        <v>0</v>
      </c>
      <c r="D42" s="36">
        <f t="shared" si="0"/>
        <v>0</v>
      </c>
      <c r="F42" s="39"/>
    </row>
    <row r="43" spans="1:6">
      <c r="A43" s="35" t="s">
        <v>40</v>
      </c>
      <c r="B43" s="34">
        <v>29</v>
      </c>
      <c r="C43" s="38">
        <v>0</v>
      </c>
      <c r="D43" s="36">
        <f t="shared" si="0"/>
        <v>0</v>
      </c>
      <c r="F43" s="39"/>
    </row>
    <row r="44" spans="1:4">
      <c r="A44" s="26"/>
      <c r="B44" s="40"/>
      <c r="C44" s="41"/>
      <c r="D44" s="40"/>
    </row>
    <row r="45" spans="1:1">
      <c r="A45" s="28" t="s">
        <v>41</v>
      </c>
    </row>
    <row r="46" ht="33" customHeight="1" spans="1:4">
      <c r="A46" s="22" t="s">
        <v>1</v>
      </c>
      <c r="B46" s="22" t="s">
        <v>2</v>
      </c>
      <c r="C46" s="22" t="s">
        <v>42</v>
      </c>
      <c r="D46" s="22"/>
    </row>
    <row r="47" spans="1:4">
      <c r="A47" s="22"/>
      <c r="B47" s="22"/>
      <c r="C47" s="22" t="s">
        <v>3</v>
      </c>
      <c r="D47" s="22" t="s">
        <v>11</v>
      </c>
    </row>
    <row r="48" spans="1:4">
      <c r="A48" s="22" t="s">
        <v>6</v>
      </c>
      <c r="B48" s="22" t="s">
        <v>7</v>
      </c>
      <c r="C48" s="22">
        <v>8</v>
      </c>
      <c r="D48" s="22">
        <v>9</v>
      </c>
    </row>
    <row r="49" spans="1:4">
      <c r="A49" s="22" t="s">
        <v>43</v>
      </c>
      <c r="B49" s="22">
        <v>30</v>
      </c>
      <c r="C49" s="22">
        <f>C50+C63+C64+C65</f>
        <v>18209</v>
      </c>
      <c r="D49" s="31">
        <f>D50+D63+D64+D65</f>
        <v>1</v>
      </c>
    </row>
    <row r="50" spans="1:4">
      <c r="A50" s="42" t="s">
        <v>44</v>
      </c>
      <c r="B50" s="22">
        <v>31</v>
      </c>
      <c r="C50" s="22">
        <f>C51+C60+C61+C62</f>
        <v>18209</v>
      </c>
      <c r="D50" s="31">
        <f>IFERROR(C50/$C$11,0)</f>
        <v>1</v>
      </c>
    </row>
    <row r="51" spans="1:4">
      <c r="A51" s="42" t="s">
        <v>45</v>
      </c>
      <c r="B51" s="22">
        <v>32</v>
      </c>
      <c r="C51" s="43">
        <f>C52+C53+C54+C55+C56+C57+C58+C59</f>
        <v>12559</v>
      </c>
      <c r="D51" s="31">
        <f t="shared" ref="D51:D65" si="1">IFERROR(C51/$C$11,0)</f>
        <v>0.68971387775276</v>
      </c>
    </row>
    <row r="52" spans="1:7">
      <c r="A52" s="42" t="s">
        <v>46</v>
      </c>
      <c r="B52" s="22">
        <v>33</v>
      </c>
      <c r="C52" s="44">
        <v>38</v>
      </c>
      <c r="D52" s="31">
        <f t="shared" si="1"/>
        <v>0.00208688011422923</v>
      </c>
      <c r="F52" s="39"/>
      <c r="G52" s="39"/>
    </row>
    <row r="53" spans="1:7">
      <c r="A53" s="42" t="s">
        <v>47</v>
      </c>
      <c r="B53" s="22">
        <v>34</v>
      </c>
      <c r="C53" s="44">
        <v>0</v>
      </c>
      <c r="D53" s="31">
        <f t="shared" si="1"/>
        <v>0</v>
      </c>
      <c r="F53" s="39"/>
      <c r="G53" s="39"/>
    </row>
    <row r="54" spans="1:7">
      <c r="A54" s="42" t="s">
        <v>48</v>
      </c>
      <c r="B54" s="22">
        <v>35</v>
      </c>
      <c r="C54" s="44">
        <v>47</v>
      </c>
      <c r="D54" s="31">
        <f t="shared" si="1"/>
        <v>0.0025811411939151</v>
      </c>
      <c r="F54" s="39"/>
      <c r="G54" s="39"/>
    </row>
    <row r="55" spans="1:7">
      <c r="A55" s="42" t="s">
        <v>49</v>
      </c>
      <c r="B55" s="22">
        <v>36</v>
      </c>
      <c r="C55" s="44">
        <v>23</v>
      </c>
      <c r="D55" s="31">
        <f t="shared" si="1"/>
        <v>0.00126311164808611</v>
      </c>
      <c r="F55" s="39"/>
      <c r="G55" s="39"/>
    </row>
    <row r="56" spans="1:7">
      <c r="A56" s="42" t="s">
        <v>50</v>
      </c>
      <c r="B56" s="22">
        <v>37</v>
      </c>
      <c r="C56" s="44">
        <v>8076</v>
      </c>
      <c r="D56" s="31">
        <f t="shared" si="1"/>
        <v>0.443516942171454</v>
      </c>
      <c r="F56" s="39"/>
      <c r="G56" s="39"/>
    </row>
    <row r="57" spans="1:7">
      <c r="A57" s="42" t="s">
        <v>51</v>
      </c>
      <c r="B57" s="22">
        <v>38</v>
      </c>
      <c r="C57" s="44">
        <v>1483</v>
      </c>
      <c r="D57" s="31">
        <f t="shared" si="1"/>
        <v>0.0814432423526827</v>
      </c>
      <c r="F57" s="39"/>
      <c r="G57" s="39"/>
    </row>
    <row r="58" spans="1:7">
      <c r="A58" s="42" t="s">
        <v>52</v>
      </c>
      <c r="B58" s="22">
        <v>39</v>
      </c>
      <c r="C58" s="44">
        <v>2827</v>
      </c>
      <c r="D58" s="31">
        <f t="shared" si="1"/>
        <v>0.155252896919106</v>
      </c>
      <c r="F58" s="39"/>
      <c r="G58" s="39"/>
    </row>
    <row r="59" spans="1:7">
      <c r="A59" s="42" t="s">
        <v>53</v>
      </c>
      <c r="B59" s="22">
        <v>40</v>
      </c>
      <c r="C59" s="44">
        <v>65</v>
      </c>
      <c r="D59" s="31">
        <f t="shared" si="1"/>
        <v>0.00356966335328684</v>
      </c>
      <c r="F59" s="39"/>
      <c r="G59" s="39"/>
    </row>
    <row r="60" spans="1:7">
      <c r="A60" s="42" t="s">
        <v>54</v>
      </c>
      <c r="B60" s="22">
        <v>41</v>
      </c>
      <c r="C60" s="44">
        <v>269</v>
      </c>
      <c r="D60" s="31">
        <f t="shared" si="1"/>
        <v>0.0147729144928332</v>
      </c>
      <c r="F60" s="39"/>
      <c r="G60" s="39"/>
    </row>
    <row r="61" spans="1:7">
      <c r="A61" s="42" t="s">
        <v>55</v>
      </c>
      <c r="B61" s="22">
        <v>42</v>
      </c>
      <c r="C61" s="44">
        <v>73</v>
      </c>
      <c r="D61" s="31">
        <f t="shared" si="1"/>
        <v>0.00400900653522983</v>
      </c>
      <c r="F61" s="39"/>
      <c r="G61" s="39"/>
    </row>
    <row r="62" spans="1:7">
      <c r="A62" s="42" t="s">
        <v>56</v>
      </c>
      <c r="B62" s="22">
        <v>43</v>
      </c>
      <c r="C62" s="44">
        <v>5308</v>
      </c>
      <c r="D62" s="31">
        <f t="shared" si="1"/>
        <v>0.291504201219177</v>
      </c>
      <c r="F62" s="45"/>
      <c r="G62" s="39"/>
    </row>
    <row r="63" spans="1:7">
      <c r="A63" s="42" t="s">
        <v>57</v>
      </c>
      <c r="B63" s="22">
        <v>44</v>
      </c>
      <c r="C63" s="44">
        <v>0</v>
      </c>
      <c r="D63" s="31">
        <f t="shared" si="1"/>
        <v>0</v>
      </c>
      <c r="F63" s="39"/>
      <c r="G63" s="39"/>
    </row>
    <row r="64" spans="1:7">
      <c r="A64" s="42" t="s">
        <v>58</v>
      </c>
      <c r="B64" s="22">
        <v>45</v>
      </c>
      <c r="C64" s="44">
        <v>0</v>
      </c>
      <c r="D64" s="31">
        <f t="shared" si="1"/>
        <v>0</v>
      </c>
      <c r="F64" s="39"/>
      <c r="G64" s="39"/>
    </row>
    <row r="65" spans="1:7">
      <c r="A65" s="42" t="s">
        <v>59</v>
      </c>
      <c r="B65" s="22">
        <v>46</v>
      </c>
      <c r="C65" s="44">
        <v>0</v>
      </c>
      <c r="D65" s="31">
        <f t="shared" si="1"/>
        <v>0</v>
      </c>
      <c r="F65" s="39"/>
      <c r="G65" s="39"/>
    </row>
    <row r="67" spans="1:1">
      <c r="A67" s="28" t="s">
        <v>60</v>
      </c>
    </row>
    <row r="68" spans="1:7">
      <c r="A68" s="22" t="s">
        <v>1</v>
      </c>
      <c r="B68" s="22" t="s">
        <v>2</v>
      </c>
      <c r="C68" s="22" t="s">
        <v>61</v>
      </c>
      <c r="D68" s="22"/>
      <c r="E68" s="22"/>
      <c r="F68" s="22"/>
      <c r="G68" s="22"/>
    </row>
    <row r="69" ht="27" spans="1:9">
      <c r="A69" s="22"/>
      <c r="B69" s="22"/>
      <c r="C69" s="22" t="s">
        <v>3</v>
      </c>
      <c r="D69" s="22" t="s">
        <v>11</v>
      </c>
      <c r="E69" s="22" t="s">
        <v>4</v>
      </c>
      <c r="F69" s="22" t="s">
        <v>11</v>
      </c>
      <c r="G69" s="22" t="s">
        <v>5</v>
      </c>
      <c r="H69" s="46"/>
      <c r="I69" s="46"/>
    </row>
    <row r="70" spans="1:9">
      <c r="A70" s="22" t="s">
        <v>6</v>
      </c>
      <c r="B70" s="22" t="s">
        <v>7</v>
      </c>
      <c r="C70" s="22">
        <v>10</v>
      </c>
      <c r="D70" s="22">
        <v>11</v>
      </c>
      <c r="E70" s="22">
        <v>12</v>
      </c>
      <c r="F70" s="22">
        <v>13</v>
      </c>
      <c r="G70" s="22">
        <v>14</v>
      </c>
      <c r="H70" s="46"/>
      <c r="I70" s="46"/>
    </row>
    <row r="71" spans="1:9">
      <c r="A71" s="22" t="s">
        <v>12</v>
      </c>
      <c r="B71" s="22">
        <v>47</v>
      </c>
      <c r="C71" s="22">
        <f>SUM(C72:C78)</f>
        <v>18209</v>
      </c>
      <c r="D71" s="31">
        <f>SUM(D72:D78)</f>
        <v>1</v>
      </c>
      <c r="E71" s="22">
        <f>SUM(E72:E79)</f>
        <v>18965</v>
      </c>
      <c r="F71" s="31">
        <f>SUM(F72:F79)</f>
        <v>1</v>
      </c>
      <c r="G71" s="47">
        <f>IFERROR(C71/E71,0)</f>
        <v>0.960137094648036</v>
      </c>
      <c r="H71" s="46"/>
      <c r="I71" s="46"/>
    </row>
    <row r="72" spans="1:9">
      <c r="A72" s="42" t="s">
        <v>62</v>
      </c>
      <c r="B72" s="22">
        <v>48</v>
      </c>
      <c r="C72" s="44">
        <v>40</v>
      </c>
      <c r="D72" s="31">
        <f t="shared" ref="D72:D78" si="2">IFERROR(C72/$C$11,0)</f>
        <v>0.00219671590971498</v>
      </c>
      <c r="E72" s="44">
        <v>53</v>
      </c>
      <c r="F72" s="31">
        <f>IFERROR(E72/$E$71,0)</f>
        <v>0.00279462167150013</v>
      </c>
      <c r="G72" s="47">
        <f>IFERROR(C72/(E72+$E$79*F72),0)</f>
        <v>0.754716981132076</v>
      </c>
      <c r="H72" s="46"/>
      <c r="I72" s="46"/>
    </row>
    <row r="73" spans="1:7">
      <c r="A73" s="42" t="s">
        <v>63</v>
      </c>
      <c r="B73" s="22">
        <v>49</v>
      </c>
      <c r="C73" s="44">
        <v>1633</v>
      </c>
      <c r="D73" s="31">
        <f t="shared" si="2"/>
        <v>0.0896809270141139</v>
      </c>
      <c r="E73" s="44">
        <v>1940</v>
      </c>
      <c r="F73" s="31">
        <f t="shared" ref="F73:F79" si="3">IFERROR(E73/$E$71,0)</f>
        <v>0.102293698919061</v>
      </c>
      <c r="G73" s="47">
        <f t="shared" ref="G73:G78" si="4">IFERROR(C73/(E73+$E$79*F73),0)</f>
        <v>0.841752577319588</v>
      </c>
    </row>
    <row r="74" spans="1:7">
      <c r="A74" s="42" t="s">
        <v>64</v>
      </c>
      <c r="B74" s="22">
        <v>50</v>
      </c>
      <c r="C74" s="44">
        <v>4504</v>
      </c>
      <c r="D74" s="31">
        <f t="shared" si="2"/>
        <v>0.247350211433906</v>
      </c>
      <c r="E74" s="44">
        <v>5893</v>
      </c>
      <c r="F74" s="31">
        <f t="shared" si="3"/>
        <v>0.310730292644345</v>
      </c>
      <c r="G74" s="47">
        <f t="shared" si="4"/>
        <v>0.764296623112167</v>
      </c>
    </row>
    <row r="75" spans="1:7">
      <c r="A75" s="42" t="s">
        <v>65</v>
      </c>
      <c r="B75" s="22">
        <v>51</v>
      </c>
      <c r="C75" s="44">
        <v>4313</v>
      </c>
      <c r="D75" s="31">
        <f t="shared" si="2"/>
        <v>0.236860892965017</v>
      </c>
      <c r="E75" s="44">
        <v>4401</v>
      </c>
      <c r="F75" s="31">
        <f t="shared" si="3"/>
        <v>0.232059056156077</v>
      </c>
      <c r="G75" s="47">
        <f t="shared" si="4"/>
        <v>0.980004544421722</v>
      </c>
    </row>
    <row r="76" spans="1:7">
      <c r="A76" s="42" t="s">
        <v>66</v>
      </c>
      <c r="B76" s="22">
        <v>52</v>
      </c>
      <c r="C76" s="44">
        <v>3</v>
      </c>
      <c r="D76" s="31">
        <f t="shared" si="2"/>
        <v>0.000164753693228623</v>
      </c>
      <c r="E76" s="44">
        <v>7</v>
      </c>
      <c r="F76" s="31">
        <f t="shared" si="3"/>
        <v>0.000369100975481149</v>
      </c>
      <c r="G76" s="47">
        <f t="shared" si="4"/>
        <v>0.428571428571429</v>
      </c>
    </row>
    <row r="77" spans="1:7">
      <c r="A77" s="42" t="s">
        <v>67</v>
      </c>
      <c r="B77" s="22">
        <v>53</v>
      </c>
      <c r="C77" s="44">
        <v>4135</v>
      </c>
      <c r="D77" s="31">
        <f t="shared" si="2"/>
        <v>0.227085507166786</v>
      </c>
      <c r="E77" s="44">
        <v>3819</v>
      </c>
      <c r="F77" s="31">
        <f t="shared" si="3"/>
        <v>0.201370946480359</v>
      </c>
      <c r="G77" s="47">
        <f t="shared" si="4"/>
        <v>1.0827441738675</v>
      </c>
    </row>
    <row r="78" spans="1:7">
      <c r="A78" s="42" t="s">
        <v>68</v>
      </c>
      <c r="B78" s="22">
        <v>54</v>
      </c>
      <c r="C78" s="44">
        <v>3581</v>
      </c>
      <c r="D78" s="31">
        <f t="shared" si="2"/>
        <v>0.196660991817233</v>
      </c>
      <c r="E78" s="44">
        <v>2852</v>
      </c>
      <c r="F78" s="31">
        <f t="shared" si="3"/>
        <v>0.150382283153177</v>
      </c>
      <c r="G78" s="47">
        <f t="shared" si="4"/>
        <v>1.25561009817672</v>
      </c>
    </row>
    <row r="79" spans="1:7">
      <c r="A79" s="42" t="s">
        <v>69</v>
      </c>
      <c r="B79" s="22">
        <v>55</v>
      </c>
      <c r="C79" s="22" t="s">
        <v>70</v>
      </c>
      <c r="D79" s="22" t="s">
        <v>70</v>
      </c>
      <c r="E79" s="44"/>
      <c r="F79" s="31">
        <f t="shared" si="3"/>
        <v>0</v>
      </c>
      <c r="G79" s="22" t="s">
        <v>70</v>
      </c>
    </row>
    <row r="81" spans="1:1">
      <c r="A81" s="28" t="s">
        <v>71</v>
      </c>
    </row>
    <row r="82" ht="33" customHeight="1" spans="1:7">
      <c r="A82" s="22" t="s">
        <v>1</v>
      </c>
      <c r="B82" s="22" t="s">
        <v>2</v>
      </c>
      <c r="C82" s="22" t="s">
        <v>72</v>
      </c>
      <c r="D82" s="22" t="s">
        <v>73</v>
      </c>
      <c r="E82" s="22"/>
      <c r="F82" s="22"/>
      <c r="G82" s="22"/>
    </row>
    <row r="83" spans="1:7">
      <c r="A83" s="22"/>
      <c r="B83" s="22"/>
      <c r="C83" s="22"/>
      <c r="D83" s="22" t="s">
        <v>3</v>
      </c>
      <c r="E83" s="22" t="s">
        <v>4</v>
      </c>
      <c r="F83" s="22" t="s">
        <v>74</v>
      </c>
      <c r="G83" s="22" t="s">
        <v>5</v>
      </c>
    </row>
    <row r="84" spans="1:7">
      <c r="A84" s="22" t="s">
        <v>6</v>
      </c>
      <c r="B84" s="22" t="s">
        <v>7</v>
      </c>
      <c r="C84" s="22">
        <v>15</v>
      </c>
      <c r="D84" s="22">
        <v>16</v>
      </c>
      <c r="E84" s="22">
        <v>17</v>
      </c>
      <c r="F84" s="22">
        <v>18</v>
      </c>
      <c r="G84" s="22">
        <v>19</v>
      </c>
    </row>
    <row r="85" spans="1:7">
      <c r="A85" s="48" t="s">
        <v>75</v>
      </c>
      <c r="B85" s="43">
        <v>56</v>
      </c>
      <c r="C85" s="44">
        <v>6279800</v>
      </c>
      <c r="D85" s="44">
        <v>5080</v>
      </c>
      <c r="E85" s="44">
        <v>1693</v>
      </c>
      <c r="F85" s="43">
        <f t="shared" ref="F85:F92" si="5">D85-E85</f>
        <v>3387</v>
      </c>
      <c r="G85" s="47">
        <f>IFERROR(D85/E85,0)</f>
        <v>3.00059066745422</v>
      </c>
    </row>
    <row r="86" spans="1:7">
      <c r="A86" s="48" t="s">
        <v>76</v>
      </c>
      <c r="B86" s="43">
        <v>57</v>
      </c>
      <c r="C86" s="44">
        <v>4010299</v>
      </c>
      <c r="D86" s="44">
        <v>1126</v>
      </c>
      <c r="E86" s="44">
        <v>563</v>
      </c>
      <c r="F86" s="43">
        <f t="shared" si="5"/>
        <v>563</v>
      </c>
      <c r="G86" s="47">
        <f t="shared" ref="G86:G94" si="6">IFERROR(D86/E86,0)</f>
        <v>2</v>
      </c>
    </row>
    <row r="87" spans="1:7">
      <c r="A87" s="48" t="s">
        <v>77</v>
      </c>
      <c r="B87" s="43">
        <v>58</v>
      </c>
      <c r="C87" s="44">
        <v>4010100</v>
      </c>
      <c r="D87" s="44">
        <v>142</v>
      </c>
      <c r="E87" s="44">
        <v>71</v>
      </c>
      <c r="F87" s="43">
        <f t="shared" si="5"/>
        <v>71</v>
      </c>
      <c r="G87" s="47">
        <f t="shared" si="6"/>
        <v>2</v>
      </c>
    </row>
    <row r="88" spans="1:7">
      <c r="A88" s="48" t="s">
        <v>78</v>
      </c>
      <c r="B88" s="43">
        <v>59</v>
      </c>
      <c r="C88" s="44">
        <v>6262100</v>
      </c>
      <c r="D88" s="44">
        <v>136</v>
      </c>
      <c r="E88" s="44">
        <v>68</v>
      </c>
      <c r="F88" s="43">
        <f t="shared" si="5"/>
        <v>68</v>
      </c>
      <c r="G88" s="47">
        <f t="shared" si="6"/>
        <v>2</v>
      </c>
    </row>
    <row r="89" spans="1:7">
      <c r="A89" s="48" t="s">
        <v>79</v>
      </c>
      <c r="B89" s="43">
        <v>60</v>
      </c>
      <c r="C89" s="44">
        <v>4020199</v>
      </c>
      <c r="D89" s="44">
        <v>128</v>
      </c>
      <c r="E89" s="44">
        <v>64</v>
      </c>
      <c r="F89" s="43">
        <f t="shared" si="5"/>
        <v>64</v>
      </c>
      <c r="G89" s="47">
        <f t="shared" si="6"/>
        <v>2</v>
      </c>
    </row>
    <row r="90" spans="1:7">
      <c r="A90" s="48"/>
      <c r="B90" s="43">
        <v>61</v>
      </c>
      <c r="C90" s="48"/>
      <c r="D90" s="48"/>
      <c r="E90" s="48"/>
      <c r="F90" s="22">
        <f t="shared" si="5"/>
        <v>0</v>
      </c>
      <c r="G90" s="47">
        <f t="shared" si="6"/>
        <v>0</v>
      </c>
    </row>
    <row r="91" spans="1:7">
      <c r="A91" s="48"/>
      <c r="B91" s="43">
        <v>62</v>
      </c>
      <c r="C91" s="48"/>
      <c r="D91" s="48"/>
      <c r="E91" s="48"/>
      <c r="F91" s="22">
        <f t="shared" si="5"/>
        <v>0</v>
      </c>
      <c r="G91" s="47">
        <f t="shared" si="6"/>
        <v>0</v>
      </c>
    </row>
    <row r="92" spans="1:7">
      <c r="A92" s="48"/>
      <c r="B92" s="43">
        <v>63</v>
      </c>
      <c r="C92" s="48"/>
      <c r="D92" s="48"/>
      <c r="E92" s="48"/>
      <c r="F92" s="22">
        <f t="shared" si="5"/>
        <v>0</v>
      </c>
      <c r="G92" s="47">
        <f t="shared" si="6"/>
        <v>0</v>
      </c>
    </row>
    <row r="94" spans="1:1">
      <c r="A94" s="28"/>
    </row>
    <row r="95" spans="1:1">
      <c r="A95" s="28" t="s">
        <v>80</v>
      </c>
    </row>
    <row r="96" ht="39" customHeight="1" spans="1:7">
      <c r="A96" s="22" t="s">
        <v>1</v>
      </c>
      <c r="B96" s="22" t="s">
        <v>2</v>
      </c>
      <c r="C96" s="22" t="s">
        <v>72</v>
      </c>
      <c r="D96" s="22" t="s">
        <v>81</v>
      </c>
      <c r="E96" s="22"/>
      <c r="F96" s="22"/>
      <c r="G96" s="22"/>
    </row>
    <row r="97" spans="1:7">
      <c r="A97" s="22"/>
      <c r="B97" s="22"/>
      <c r="C97" s="22"/>
      <c r="D97" s="22" t="s">
        <v>3</v>
      </c>
      <c r="E97" s="22" t="s">
        <v>4</v>
      </c>
      <c r="F97" s="22" t="s">
        <v>74</v>
      </c>
      <c r="G97" s="22" t="s">
        <v>5</v>
      </c>
    </row>
    <row r="98" spans="1:7">
      <c r="A98" s="22" t="s">
        <v>6</v>
      </c>
      <c r="B98" s="22" t="s">
        <v>7</v>
      </c>
      <c r="C98" s="22">
        <v>20</v>
      </c>
      <c r="D98" s="22">
        <v>21</v>
      </c>
      <c r="E98" s="22">
        <v>22</v>
      </c>
      <c r="F98" s="22">
        <v>23</v>
      </c>
      <c r="G98" s="22">
        <v>24</v>
      </c>
    </row>
    <row r="99" spans="1:7">
      <c r="A99" s="48" t="s">
        <v>82</v>
      </c>
      <c r="B99" s="43">
        <v>76</v>
      </c>
      <c r="C99" s="49">
        <v>3010200</v>
      </c>
      <c r="D99" s="49">
        <v>643</v>
      </c>
      <c r="E99" s="49">
        <v>1261</v>
      </c>
      <c r="F99" s="50">
        <f t="shared" ref="F99:F103" si="7">D99-E99</f>
        <v>-618</v>
      </c>
      <c r="G99" s="47">
        <f>IFERROR(D99/E99,0)</f>
        <v>0.509912767644726</v>
      </c>
    </row>
    <row r="100" spans="1:7">
      <c r="A100" s="48" t="s">
        <v>83</v>
      </c>
      <c r="B100" s="43">
        <v>77</v>
      </c>
      <c r="C100" s="49">
        <v>2060300</v>
      </c>
      <c r="D100" s="49">
        <v>816</v>
      </c>
      <c r="E100" s="49">
        <v>1600</v>
      </c>
      <c r="F100" s="50">
        <f t="shared" si="7"/>
        <v>-784</v>
      </c>
      <c r="G100" s="47">
        <f t="shared" ref="G100:G108" si="8">IFERROR(D100/E100,0)</f>
        <v>0.51</v>
      </c>
    </row>
    <row r="101" spans="1:7">
      <c r="A101" s="48" t="s">
        <v>84</v>
      </c>
      <c r="B101" s="43">
        <v>78</v>
      </c>
      <c r="C101" s="49">
        <v>6240100</v>
      </c>
      <c r="D101" s="49">
        <v>215</v>
      </c>
      <c r="E101" s="49">
        <v>430</v>
      </c>
      <c r="F101" s="50">
        <f t="shared" si="7"/>
        <v>-215</v>
      </c>
      <c r="G101" s="47">
        <f t="shared" si="8"/>
        <v>0.5</v>
      </c>
    </row>
    <row r="102" spans="1:7">
      <c r="A102" s="48" t="s">
        <v>85</v>
      </c>
      <c r="B102" s="43">
        <v>79</v>
      </c>
      <c r="C102" s="49">
        <v>3010199</v>
      </c>
      <c r="D102" s="49">
        <v>306</v>
      </c>
      <c r="E102" s="49">
        <v>602</v>
      </c>
      <c r="F102" s="50">
        <f t="shared" si="7"/>
        <v>-296</v>
      </c>
      <c r="G102" s="47">
        <f t="shared" si="8"/>
        <v>0.508305647840532</v>
      </c>
    </row>
    <row r="103" spans="1:7">
      <c r="A103" s="48" t="s">
        <v>86</v>
      </c>
      <c r="B103" s="43">
        <v>80</v>
      </c>
      <c r="C103" s="49">
        <v>6240100</v>
      </c>
      <c r="D103" s="49">
        <v>213</v>
      </c>
      <c r="E103" s="49">
        <v>426</v>
      </c>
      <c r="F103" s="50">
        <f t="shared" si="7"/>
        <v>-213</v>
      </c>
      <c r="G103" s="47">
        <f t="shared" si="8"/>
        <v>0.5</v>
      </c>
    </row>
    <row r="104" spans="1:7">
      <c r="A104" s="48"/>
      <c r="B104" s="43">
        <v>81</v>
      </c>
      <c r="C104" s="51"/>
      <c r="D104" s="51"/>
      <c r="E104" s="51"/>
      <c r="F104" s="30">
        <f t="shared" ref="F100:F108" si="9">D104-E104</f>
        <v>0</v>
      </c>
      <c r="G104" s="47">
        <f t="shared" si="8"/>
        <v>0</v>
      </c>
    </row>
    <row r="105" spans="1:7">
      <c r="A105" s="48"/>
      <c r="B105" s="43">
        <v>82</v>
      </c>
      <c r="C105" s="51"/>
      <c r="D105" s="51"/>
      <c r="E105" s="51"/>
      <c r="F105" s="30">
        <f t="shared" si="9"/>
        <v>0</v>
      </c>
      <c r="G105" s="47">
        <f t="shared" si="8"/>
        <v>0</v>
      </c>
    </row>
    <row r="106" spans="1:7">
      <c r="A106" s="48"/>
      <c r="B106" s="43">
        <v>83</v>
      </c>
      <c r="C106" s="51"/>
      <c r="D106" s="51"/>
      <c r="E106" s="51"/>
      <c r="F106" s="30">
        <f t="shared" si="9"/>
        <v>0</v>
      </c>
      <c r="G106" s="47">
        <f t="shared" si="8"/>
        <v>0</v>
      </c>
    </row>
    <row r="107" spans="1:7">
      <c r="A107" s="48"/>
      <c r="B107" s="43">
        <v>84</v>
      </c>
      <c r="C107" s="51"/>
      <c r="D107" s="51"/>
      <c r="E107" s="51"/>
      <c r="F107" s="30">
        <f t="shared" si="9"/>
        <v>0</v>
      </c>
      <c r="G107" s="47">
        <f t="shared" si="8"/>
        <v>0</v>
      </c>
    </row>
    <row r="108" spans="1:7">
      <c r="A108" s="48"/>
      <c r="B108" s="43">
        <v>85</v>
      </c>
      <c r="C108" s="51"/>
      <c r="D108" s="51"/>
      <c r="E108" s="51"/>
      <c r="F108" s="30">
        <f t="shared" ref="F108:F118" si="10">D108-E108</f>
        <v>0</v>
      </c>
      <c r="G108" s="47">
        <f t="shared" ref="G108:G118" si="11">IFERROR(D108/E108,0)</f>
        <v>0</v>
      </c>
    </row>
    <row r="109" spans="1:7">
      <c r="A109" s="48"/>
      <c r="B109" s="43">
        <v>86</v>
      </c>
      <c r="C109" s="51"/>
      <c r="D109" s="51"/>
      <c r="E109" s="51"/>
      <c r="F109" s="30">
        <f t="shared" si="10"/>
        <v>0</v>
      </c>
      <c r="G109" s="47">
        <f t="shared" si="11"/>
        <v>0</v>
      </c>
    </row>
    <row r="110" spans="1:7">
      <c r="A110" s="48"/>
      <c r="B110" s="43">
        <v>87</v>
      </c>
      <c r="C110" s="51"/>
      <c r="D110" s="51"/>
      <c r="E110" s="51"/>
      <c r="F110" s="30">
        <f t="shared" si="10"/>
        <v>0</v>
      </c>
      <c r="G110" s="47">
        <f t="shared" si="11"/>
        <v>0</v>
      </c>
    </row>
    <row r="111" spans="1:7">
      <c r="A111" s="48"/>
      <c r="B111" s="43">
        <v>88</v>
      </c>
      <c r="C111" s="51"/>
      <c r="D111" s="51"/>
      <c r="E111" s="51"/>
      <c r="F111" s="30">
        <f t="shared" si="10"/>
        <v>0</v>
      </c>
      <c r="G111" s="47">
        <f t="shared" si="11"/>
        <v>0</v>
      </c>
    </row>
    <row r="112" spans="1:7">
      <c r="A112" s="48"/>
      <c r="B112" s="43">
        <v>89</v>
      </c>
      <c r="C112" s="51"/>
      <c r="D112" s="51"/>
      <c r="E112" s="51"/>
      <c r="F112" s="30">
        <f t="shared" si="10"/>
        <v>0</v>
      </c>
      <c r="G112" s="47">
        <f t="shared" si="11"/>
        <v>0</v>
      </c>
    </row>
    <row r="113" spans="1:7">
      <c r="A113" s="48"/>
      <c r="B113" s="43">
        <v>90</v>
      </c>
      <c r="C113" s="51"/>
      <c r="D113" s="51"/>
      <c r="E113" s="51"/>
      <c r="F113" s="30">
        <f t="shared" si="10"/>
        <v>0</v>
      </c>
      <c r="G113" s="47">
        <f t="shared" si="11"/>
        <v>0</v>
      </c>
    </row>
    <row r="114" spans="1:7">
      <c r="A114" s="48"/>
      <c r="B114" s="43">
        <v>91</v>
      </c>
      <c r="C114" s="51"/>
      <c r="D114" s="51"/>
      <c r="E114" s="51"/>
      <c r="F114" s="30">
        <f t="shared" si="10"/>
        <v>0</v>
      </c>
      <c r="G114" s="47">
        <f t="shared" si="11"/>
        <v>0</v>
      </c>
    </row>
    <row r="115" spans="1:7">
      <c r="A115" s="48"/>
      <c r="B115" s="43">
        <v>92</v>
      </c>
      <c r="C115" s="51"/>
      <c r="D115" s="51"/>
      <c r="E115" s="51"/>
      <c r="F115" s="30">
        <f t="shared" si="10"/>
        <v>0</v>
      </c>
      <c r="G115" s="47">
        <f t="shared" si="11"/>
        <v>0</v>
      </c>
    </row>
    <row r="116" spans="1:7">
      <c r="A116" s="48"/>
      <c r="B116" s="43">
        <v>93</v>
      </c>
      <c r="C116" s="51"/>
      <c r="D116" s="51"/>
      <c r="E116" s="51"/>
      <c r="F116" s="30">
        <f t="shared" si="10"/>
        <v>0</v>
      </c>
      <c r="G116" s="47">
        <f t="shared" si="11"/>
        <v>0</v>
      </c>
    </row>
    <row r="118" spans="1:1">
      <c r="A118" s="28" t="s">
        <v>87</v>
      </c>
    </row>
    <row r="119" ht="33" customHeight="1" spans="1:4">
      <c r="A119" s="22" t="s">
        <v>1</v>
      </c>
      <c r="B119" s="22" t="s">
        <v>2</v>
      </c>
      <c r="C119" s="22" t="s">
        <v>88</v>
      </c>
      <c r="D119" s="22"/>
    </row>
    <row r="120" spans="1:4">
      <c r="A120" s="22"/>
      <c r="B120" s="22"/>
      <c r="C120" s="22" t="s">
        <v>4</v>
      </c>
      <c r="D120" s="22" t="s">
        <v>11</v>
      </c>
    </row>
    <row r="121" spans="1:4">
      <c r="A121" s="22" t="s">
        <v>6</v>
      </c>
      <c r="B121" s="22" t="s">
        <v>7</v>
      </c>
      <c r="C121" s="22">
        <v>25</v>
      </c>
      <c r="D121" s="22">
        <v>26</v>
      </c>
    </row>
    <row r="122" spans="1:4">
      <c r="A122" s="22" t="s">
        <v>12</v>
      </c>
      <c r="B122" s="22">
        <v>96</v>
      </c>
      <c r="C122" s="22">
        <f>SUM(C123:C130)-C124</f>
        <v>18965</v>
      </c>
      <c r="D122" s="52">
        <f>SUM(D123:D130)-D124</f>
        <v>1</v>
      </c>
    </row>
    <row r="123" spans="1:4">
      <c r="A123" s="42" t="s">
        <v>89</v>
      </c>
      <c r="B123" s="22">
        <v>97</v>
      </c>
      <c r="C123" s="44">
        <v>3176</v>
      </c>
      <c r="D123" s="31">
        <f t="shared" ref="D123:D130" si="12">IFERROR(C123/$C$122,0)</f>
        <v>0.167466385446876</v>
      </c>
    </row>
    <row r="124" spans="1:6">
      <c r="A124" s="42" t="s">
        <v>90</v>
      </c>
      <c r="B124" s="22">
        <v>98</v>
      </c>
      <c r="C124" s="44">
        <v>265</v>
      </c>
      <c r="D124" s="31">
        <f t="shared" si="12"/>
        <v>0.0139731083575007</v>
      </c>
      <c r="F124" s="53"/>
    </row>
    <row r="125" spans="1:4">
      <c r="A125" s="42" t="s">
        <v>91</v>
      </c>
      <c r="B125" s="22">
        <v>99</v>
      </c>
      <c r="C125" s="44">
        <v>1708</v>
      </c>
      <c r="D125" s="31">
        <f t="shared" si="12"/>
        <v>0.0900606380174005</v>
      </c>
    </row>
    <row r="126" spans="1:4">
      <c r="A126" s="42" t="s">
        <v>92</v>
      </c>
      <c r="B126" s="22">
        <v>100</v>
      </c>
      <c r="C126" s="44">
        <v>2330</v>
      </c>
      <c r="D126" s="31">
        <f t="shared" si="12"/>
        <v>0.12285789612444</v>
      </c>
    </row>
    <row r="127" spans="1:4">
      <c r="A127" s="42" t="s">
        <v>93</v>
      </c>
      <c r="B127" s="22">
        <v>101</v>
      </c>
      <c r="C127" s="44">
        <v>189</v>
      </c>
      <c r="D127" s="31">
        <f t="shared" si="12"/>
        <v>0.00996572633799104</v>
      </c>
    </row>
    <row r="128" spans="1:4">
      <c r="A128" s="42" t="s">
        <v>94</v>
      </c>
      <c r="B128" s="22">
        <v>102</v>
      </c>
      <c r="C128" s="44">
        <v>2674</v>
      </c>
      <c r="D128" s="31">
        <f t="shared" si="12"/>
        <v>0.140996572633799</v>
      </c>
    </row>
    <row r="129" spans="1:4">
      <c r="A129" s="42" t="s">
        <v>95</v>
      </c>
      <c r="B129" s="22">
        <v>103</v>
      </c>
      <c r="C129" s="44">
        <v>8847</v>
      </c>
      <c r="D129" s="31">
        <f t="shared" si="12"/>
        <v>0.46649090429739</v>
      </c>
    </row>
    <row r="130" ht="29.25" customHeight="1" spans="1:4">
      <c r="A130" s="42" t="s">
        <v>96</v>
      </c>
      <c r="B130" s="22">
        <v>104</v>
      </c>
      <c r="C130" s="44">
        <v>41</v>
      </c>
      <c r="D130" s="31">
        <f t="shared" si="12"/>
        <v>0.00216187714210388</v>
      </c>
    </row>
    <row r="132" spans="1:1">
      <c r="A132" s="28" t="s">
        <v>97</v>
      </c>
    </row>
    <row r="133" ht="18" customHeight="1" spans="1:7">
      <c r="A133" s="22" t="s">
        <v>1</v>
      </c>
      <c r="B133" s="22" t="s">
        <v>2</v>
      </c>
      <c r="C133" s="22" t="s">
        <v>98</v>
      </c>
      <c r="D133" s="22"/>
      <c r="E133" s="22"/>
      <c r="F133" s="22"/>
      <c r="G133" s="22"/>
    </row>
    <row r="134" ht="27" spans="1:7">
      <c r="A134" s="22"/>
      <c r="B134" s="22"/>
      <c r="C134" s="22" t="s">
        <v>3</v>
      </c>
      <c r="D134" s="22" t="s">
        <v>11</v>
      </c>
      <c r="E134" s="22" t="s">
        <v>4</v>
      </c>
      <c r="F134" s="22" t="s">
        <v>11</v>
      </c>
      <c r="G134" s="22" t="s">
        <v>5</v>
      </c>
    </row>
    <row r="135" spans="1:7">
      <c r="A135" s="22" t="s">
        <v>6</v>
      </c>
      <c r="B135" s="22" t="s">
        <v>7</v>
      </c>
      <c r="C135" s="22">
        <v>27</v>
      </c>
      <c r="D135" s="22">
        <v>28</v>
      </c>
      <c r="E135" s="22">
        <v>29</v>
      </c>
      <c r="F135" s="22">
        <v>30</v>
      </c>
      <c r="G135" s="22">
        <v>31</v>
      </c>
    </row>
    <row r="136" spans="1:7">
      <c r="A136" s="22" t="s">
        <v>12</v>
      </c>
      <c r="B136" s="22">
        <v>105</v>
      </c>
      <c r="C136" s="22" t="s">
        <v>99</v>
      </c>
      <c r="D136" s="22" t="s">
        <v>99</v>
      </c>
      <c r="E136" s="22">
        <f>SUM(E137:E138)</f>
        <v>18965</v>
      </c>
      <c r="F136" s="52">
        <f>SUM(F137:F138)</f>
        <v>1</v>
      </c>
      <c r="G136" s="22" t="s">
        <v>99</v>
      </c>
    </row>
    <row r="137" spans="1:7">
      <c r="A137" s="42" t="s">
        <v>100</v>
      </c>
      <c r="B137" s="22">
        <v>106</v>
      </c>
      <c r="C137" s="22" t="s">
        <v>99</v>
      </c>
      <c r="D137" s="22" t="s">
        <v>99</v>
      </c>
      <c r="E137" s="54">
        <v>10903</v>
      </c>
      <c r="F137" s="31">
        <f>IFERROR(E137/$E$136,0)</f>
        <v>0.574901133667282</v>
      </c>
      <c r="G137" s="22" t="s">
        <v>99</v>
      </c>
    </row>
    <row r="138" spans="1:7">
      <c r="A138" s="42" t="s">
        <v>101</v>
      </c>
      <c r="B138" s="22">
        <v>107</v>
      </c>
      <c r="C138" s="22" t="s">
        <v>99</v>
      </c>
      <c r="D138" s="22" t="s">
        <v>99</v>
      </c>
      <c r="E138" s="54">
        <v>8062</v>
      </c>
      <c r="F138" s="31">
        <f>IFERROR(E138/$E$136,0)</f>
        <v>0.425098866332718</v>
      </c>
      <c r="G138" s="22" t="s">
        <v>99</v>
      </c>
    </row>
    <row r="139" spans="1:7">
      <c r="A139" s="42" t="s">
        <v>69</v>
      </c>
      <c r="B139" s="22">
        <v>108</v>
      </c>
      <c r="C139" s="22" t="s">
        <v>99</v>
      </c>
      <c r="D139" s="22" t="s">
        <v>99</v>
      </c>
      <c r="E139" s="22" t="s">
        <v>99</v>
      </c>
      <c r="F139" s="22" t="s">
        <v>99</v>
      </c>
      <c r="G139" s="22" t="s">
        <v>99</v>
      </c>
    </row>
    <row r="141" spans="1:1">
      <c r="A141" s="28"/>
    </row>
    <row r="142" spans="1:1">
      <c r="A142" s="28"/>
    </row>
    <row r="143" spans="1:1">
      <c r="A143" s="28" t="s">
        <v>102</v>
      </c>
    </row>
    <row r="144" ht="22" customHeight="1" spans="1:7">
      <c r="A144" s="22" t="s">
        <v>1</v>
      </c>
      <c r="B144" s="22" t="s">
        <v>2</v>
      </c>
      <c r="C144" s="22" t="s">
        <v>103</v>
      </c>
      <c r="D144" s="22"/>
      <c r="E144" s="22"/>
      <c r="F144" s="22"/>
      <c r="G144" s="22"/>
    </row>
    <row r="145" ht="27" spans="1:7">
      <c r="A145" s="22"/>
      <c r="B145" s="22"/>
      <c r="C145" s="22" t="s">
        <v>3</v>
      </c>
      <c r="D145" s="22" t="s">
        <v>104</v>
      </c>
      <c r="E145" s="22" t="s">
        <v>4</v>
      </c>
      <c r="F145" s="22" t="s">
        <v>105</v>
      </c>
      <c r="G145" s="22" t="s">
        <v>5</v>
      </c>
    </row>
    <row r="146" spans="1:7">
      <c r="A146" s="22" t="s">
        <v>6</v>
      </c>
      <c r="B146" s="22" t="s">
        <v>7</v>
      </c>
      <c r="C146" s="22">
        <v>32</v>
      </c>
      <c r="D146" s="22">
        <v>33</v>
      </c>
      <c r="E146" s="22">
        <v>34</v>
      </c>
      <c r="F146" s="22">
        <v>35</v>
      </c>
      <c r="G146" s="22">
        <v>36</v>
      </c>
    </row>
    <row r="147" spans="1:7">
      <c r="A147" s="22" t="s">
        <v>12</v>
      </c>
      <c r="B147" s="22">
        <v>109</v>
      </c>
      <c r="C147" s="22">
        <f>SUM(C148:C152)</f>
        <v>18209</v>
      </c>
      <c r="D147" s="52">
        <f>SUM(D148:D152)</f>
        <v>1</v>
      </c>
      <c r="E147" s="22">
        <f>SUM(E148:E151)</f>
        <v>18965</v>
      </c>
      <c r="F147" s="52">
        <f>SUM(F148:F151)</f>
        <v>1</v>
      </c>
      <c r="G147" s="47">
        <f>IF(E147=0,0,C147/E147)</f>
        <v>0.960137094648036</v>
      </c>
    </row>
    <row r="148" spans="1:7">
      <c r="A148" s="42" t="s">
        <v>106</v>
      </c>
      <c r="B148" s="22">
        <v>110</v>
      </c>
      <c r="C148" s="44">
        <v>5643</v>
      </c>
      <c r="D148" s="55">
        <f>IFERROR(C148/$C$171,0)</f>
        <v>0.30990169696304</v>
      </c>
      <c r="E148" s="44">
        <v>7633</v>
      </c>
      <c r="F148" s="55">
        <f>IFERROR(E148/$E$147,0)</f>
        <v>0.402478249406802</v>
      </c>
      <c r="G148" s="25">
        <f>IFERROR((C148+$C$152*F148)/E148,0)</f>
        <v>0.889408564923512</v>
      </c>
    </row>
    <row r="149" spans="1:7">
      <c r="A149" s="42" t="s">
        <v>107</v>
      </c>
      <c r="B149" s="22">
        <v>111</v>
      </c>
      <c r="C149" s="44">
        <v>4915</v>
      </c>
      <c r="D149" s="55">
        <f>IFERROR(C149/$C$171,0)</f>
        <v>0.269921467406228</v>
      </c>
      <c r="E149" s="44">
        <v>5302</v>
      </c>
      <c r="F149" s="55">
        <f>IFERROR(E149/$E$147,0)</f>
        <v>0.279567624571579</v>
      </c>
      <c r="G149" s="25">
        <f>IFERROR((C149+$C$152*F149)/E149,0)</f>
        <v>1.07712731557059</v>
      </c>
    </row>
    <row r="150" spans="1:7">
      <c r="A150" s="42" t="s">
        <v>108</v>
      </c>
      <c r="B150" s="22">
        <v>112</v>
      </c>
      <c r="C150" s="44">
        <v>2949</v>
      </c>
      <c r="D150" s="55">
        <f>IFERROR(C150/$C$171,0)</f>
        <v>0.161952880443737</v>
      </c>
      <c r="E150" s="44">
        <v>3413</v>
      </c>
      <c r="F150" s="55">
        <f>IFERROR(E150/$E$147,0)</f>
        <v>0.179963089902452</v>
      </c>
      <c r="G150" s="25">
        <f>IFERROR((C150+$C$152*F150)/E150,0)</f>
        <v>1.01416786315625</v>
      </c>
    </row>
    <row r="151" spans="1:7">
      <c r="A151" s="42" t="s">
        <v>109</v>
      </c>
      <c r="B151" s="22">
        <v>113</v>
      </c>
      <c r="C151" s="44">
        <v>1855</v>
      </c>
      <c r="D151" s="55">
        <f>IFERROR(C151/$C$171,0)</f>
        <v>0.101872700313032</v>
      </c>
      <c r="E151" s="44">
        <v>2617</v>
      </c>
      <c r="F151" s="55">
        <f>IFERROR(E151/$E$147,0)</f>
        <v>0.137991036119167</v>
      </c>
      <c r="G151" s="25">
        <f>IFERROR((C151+$C$152*F151)/E151,0)</f>
        <v>0.858945540630977</v>
      </c>
    </row>
    <row r="152" spans="1:7">
      <c r="A152" s="42" t="s">
        <v>69</v>
      </c>
      <c r="B152" s="22">
        <v>114</v>
      </c>
      <c r="C152" s="44">
        <v>2847</v>
      </c>
      <c r="D152" s="55">
        <f>IFERROR(C152/$C$171,0)</f>
        <v>0.156351254873963</v>
      </c>
      <c r="E152" s="43" t="s">
        <v>99</v>
      </c>
      <c r="F152" s="43" t="s">
        <v>99</v>
      </c>
      <c r="G152" s="43" t="s">
        <v>99</v>
      </c>
    </row>
    <row r="153" spans="3:7">
      <c r="C153" s="56"/>
      <c r="D153" s="56"/>
      <c r="E153" s="56"/>
      <c r="F153" s="56"/>
      <c r="G153" s="56"/>
    </row>
    <row r="154" spans="1:7">
      <c r="A154" s="28" t="s">
        <v>110</v>
      </c>
      <c r="C154" s="56"/>
      <c r="D154" s="56"/>
      <c r="E154" s="56"/>
      <c r="F154" s="56"/>
      <c r="G154" s="56"/>
    </row>
    <row r="155" ht="20" customHeight="1" spans="1:7">
      <c r="A155" s="22" t="s">
        <v>1</v>
      </c>
      <c r="B155" s="22" t="s">
        <v>2</v>
      </c>
      <c r="C155" s="43" t="s">
        <v>111</v>
      </c>
      <c r="D155" s="43"/>
      <c r="E155" s="43"/>
      <c r="F155" s="43"/>
      <c r="G155" s="43"/>
    </row>
    <row r="156" ht="27" spans="1:7">
      <c r="A156" s="22"/>
      <c r="B156" s="22"/>
      <c r="C156" s="43" t="s">
        <v>3</v>
      </c>
      <c r="D156" s="43" t="s">
        <v>104</v>
      </c>
      <c r="E156" s="43" t="s">
        <v>4</v>
      </c>
      <c r="F156" s="43" t="s">
        <v>105</v>
      </c>
      <c r="G156" s="43" t="s">
        <v>5</v>
      </c>
    </row>
    <row r="157" spans="1:7">
      <c r="A157" s="22" t="s">
        <v>6</v>
      </c>
      <c r="B157" s="22" t="s">
        <v>7</v>
      </c>
      <c r="C157" s="43">
        <v>37</v>
      </c>
      <c r="D157" s="43">
        <v>38</v>
      </c>
      <c r="E157" s="43">
        <v>39</v>
      </c>
      <c r="F157" s="43">
        <v>40</v>
      </c>
      <c r="G157" s="43">
        <v>41</v>
      </c>
    </row>
    <row r="158" spans="1:7">
      <c r="A158" s="22" t="s">
        <v>12</v>
      </c>
      <c r="B158" s="22">
        <v>115</v>
      </c>
      <c r="C158" s="43">
        <f>SUM(C159:C165)-C161</f>
        <v>18209</v>
      </c>
      <c r="D158" s="52">
        <f>SUM(D159:D165)-D161</f>
        <v>1</v>
      </c>
      <c r="E158" s="43">
        <f>SUM(E159:E164)-E161</f>
        <v>18965</v>
      </c>
      <c r="F158" s="52">
        <f>SUM(F159:F164)-F161</f>
        <v>1</v>
      </c>
      <c r="G158" s="25">
        <f>IF(E158=0,0,C158/E158)</f>
        <v>0.960137094648036</v>
      </c>
    </row>
    <row r="159" spans="1:7">
      <c r="A159" s="22" t="s">
        <v>112</v>
      </c>
      <c r="B159" s="22">
        <v>116</v>
      </c>
      <c r="C159" s="44">
        <v>3880</v>
      </c>
      <c r="D159" s="55">
        <f t="shared" ref="D159:D165" si="13">IFERROR(C159/$C$171,0)</f>
        <v>0.213081443242353</v>
      </c>
      <c r="E159" s="44">
        <v>4896</v>
      </c>
      <c r="F159" s="55">
        <f t="shared" ref="F159:F164" si="14">IFERROR(E159/$E$158,0)</f>
        <v>0.258159767993673</v>
      </c>
      <c r="G159" s="25">
        <f t="shared" ref="G159:G164" si="15">IFERROR((C159+$C$165*F159)/E159,0)</f>
        <v>0.894988273892912</v>
      </c>
    </row>
    <row r="160" spans="1:7">
      <c r="A160" s="22" t="s">
        <v>113</v>
      </c>
      <c r="B160" s="22">
        <v>117</v>
      </c>
      <c r="C160" s="44">
        <v>5963</v>
      </c>
      <c r="D160" s="55">
        <f t="shared" si="13"/>
        <v>0.32747542424076</v>
      </c>
      <c r="E160" s="44">
        <v>6567</v>
      </c>
      <c r="F160" s="55">
        <f t="shared" si="14"/>
        <v>0.346269443712101</v>
      </c>
      <c r="G160" s="25">
        <f t="shared" si="15"/>
        <v>1.0105295871138</v>
      </c>
    </row>
    <row r="161" spans="1:7">
      <c r="A161" s="57" t="s">
        <v>114</v>
      </c>
      <c r="B161" s="22">
        <v>118</v>
      </c>
      <c r="C161" s="44">
        <v>4574</v>
      </c>
      <c r="D161" s="55">
        <f t="shared" si="13"/>
        <v>0.251194464275908</v>
      </c>
      <c r="E161" s="44">
        <v>3836</v>
      </c>
      <c r="F161" s="55">
        <f t="shared" si="14"/>
        <v>0.20226733456367</v>
      </c>
      <c r="G161" s="25">
        <f t="shared" si="15"/>
        <v>1.29489251782893</v>
      </c>
    </row>
    <row r="162" spans="1:7">
      <c r="A162" s="22" t="s">
        <v>115</v>
      </c>
      <c r="B162" s="22">
        <v>119</v>
      </c>
      <c r="C162" s="44">
        <v>5195</v>
      </c>
      <c r="D162" s="55">
        <f t="shared" si="13"/>
        <v>0.285298478774233</v>
      </c>
      <c r="E162" s="44">
        <v>6258</v>
      </c>
      <c r="F162" s="55">
        <f t="shared" si="14"/>
        <v>0.329976272080148</v>
      </c>
      <c r="G162" s="25">
        <f t="shared" si="15"/>
        <v>0.932642037859349</v>
      </c>
    </row>
    <row r="163" spans="1:7">
      <c r="A163" s="22" t="s">
        <v>116</v>
      </c>
      <c r="B163" s="22">
        <v>120</v>
      </c>
      <c r="C163" s="44">
        <v>1218</v>
      </c>
      <c r="D163" s="55">
        <f t="shared" si="13"/>
        <v>0.066889999450821</v>
      </c>
      <c r="E163" s="44">
        <v>1238</v>
      </c>
      <c r="F163" s="55">
        <f t="shared" si="14"/>
        <v>0.0652781439493804</v>
      </c>
      <c r="G163" s="25">
        <f t="shared" si="15"/>
        <v>1.0863495249092</v>
      </c>
    </row>
    <row r="164" spans="1:7">
      <c r="A164" s="22" t="s">
        <v>117</v>
      </c>
      <c r="B164" s="22">
        <v>121</v>
      </c>
      <c r="C164" s="44">
        <v>9</v>
      </c>
      <c r="D164" s="55">
        <f t="shared" si="13"/>
        <v>0.00049426107968587</v>
      </c>
      <c r="E164" s="44">
        <v>6</v>
      </c>
      <c r="F164" s="55">
        <f t="shared" si="14"/>
        <v>0.000316372264698128</v>
      </c>
      <c r="G164" s="25">
        <f t="shared" si="15"/>
        <v>1.60250461376219</v>
      </c>
    </row>
    <row r="165" spans="1:7">
      <c r="A165" s="22" t="s">
        <v>69</v>
      </c>
      <c r="B165" s="22">
        <v>122</v>
      </c>
      <c r="C165" s="44">
        <v>1944</v>
      </c>
      <c r="D165" s="55">
        <f t="shared" si="13"/>
        <v>0.106760393212148</v>
      </c>
      <c r="E165" s="43" t="s">
        <v>99</v>
      </c>
      <c r="F165" s="43" t="s">
        <v>99</v>
      </c>
      <c r="G165" s="43" t="s">
        <v>99</v>
      </c>
    </row>
    <row r="166" spans="3:7">
      <c r="C166" s="56"/>
      <c r="D166" s="56"/>
      <c r="E166" s="56"/>
      <c r="F166" s="56"/>
      <c r="G166" s="56"/>
    </row>
    <row r="167" spans="1:7">
      <c r="A167" s="28" t="s">
        <v>118</v>
      </c>
      <c r="C167" s="56"/>
      <c r="D167" s="56"/>
      <c r="E167" s="56"/>
      <c r="F167" s="56"/>
      <c r="G167" s="56"/>
    </row>
    <row r="168" ht="20" customHeight="1" spans="1:7">
      <c r="A168" s="22" t="s">
        <v>1</v>
      </c>
      <c r="B168" s="22" t="s">
        <v>2</v>
      </c>
      <c r="C168" s="43" t="s">
        <v>119</v>
      </c>
      <c r="D168" s="43"/>
      <c r="E168" s="43"/>
      <c r="F168" s="43"/>
      <c r="G168" s="43"/>
    </row>
    <row r="169" ht="27" spans="1:7">
      <c r="A169" s="22"/>
      <c r="B169" s="22"/>
      <c r="C169" s="43" t="s">
        <v>3</v>
      </c>
      <c r="D169" s="43" t="s">
        <v>104</v>
      </c>
      <c r="E169" s="43" t="s">
        <v>4</v>
      </c>
      <c r="F169" s="43" t="s">
        <v>105</v>
      </c>
      <c r="G169" s="43" t="s">
        <v>5</v>
      </c>
    </row>
    <row r="170" spans="1:7">
      <c r="A170" s="22" t="s">
        <v>6</v>
      </c>
      <c r="B170" s="22" t="s">
        <v>7</v>
      </c>
      <c r="C170" s="43">
        <v>42</v>
      </c>
      <c r="D170" s="43">
        <v>43</v>
      </c>
      <c r="E170" s="43">
        <v>44</v>
      </c>
      <c r="F170" s="43">
        <v>45</v>
      </c>
      <c r="G170" s="43">
        <v>46</v>
      </c>
    </row>
    <row r="171" spans="1:7">
      <c r="A171" s="22" t="s">
        <v>12</v>
      </c>
      <c r="B171" s="22">
        <v>123</v>
      </c>
      <c r="C171" s="43">
        <f>SUM(C172:C181)</f>
        <v>18209</v>
      </c>
      <c r="D171" s="52">
        <f>SUM(D172:D181)</f>
        <v>1</v>
      </c>
      <c r="E171" s="43">
        <f>SUM(E172:E180)</f>
        <v>18965</v>
      </c>
      <c r="F171" s="52">
        <f>SUM(F172:F180)</f>
        <v>1</v>
      </c>
      <c r="G171" s="25">
        <f>IF(E171=0,0,C171/E171)</f>
        <v>0.960137094648036</v>
      </c>
    </row>
    <row r="172" spans="1:9">
      <c r="A172" s="42" t="s">
        <v>120</v>
      </c>
      <c r="B172" s="22">
        <v>124</v>
      </c>
      <c r="C172" s="44">
        <v>1272</v>
      </c>
      <c r="D172" s="55">
        <f>IFERROR(C172/$C$171,0)</f>
        <v>0.0698555659289362</v>
      </c>
      <c r="E172" s="44">
        <v>1194</v>
      </c>
      <c r="F172" s="55">
        <f>IFERROR(E172/$E$158,0)</f>
        <v>0.0629580806749275</v>
      </c>
      <c r="G172" s="25">
        <f>IFERROR((C172+$C$181*F172)/E172,0)</f>
        <v>1.84829525958291</v>
      </c>
      <c r="I172" s="53"/>
    </row>
    <row r="173" spans="1:9">
      <c r="A173" s="42" t="s">
        <v>121</v>
      </c>
      <c r="B173" s="22">
        <v>125</v>
      </c>
      <c r="C173" s="44">
        <v>724</v>
      </c>
      <c r="D173" s="55">
        <f>IFERROR(C173/$C$171,0)</f>
        <v>0.0397605579658411</v>
      </c>
      <c r="E173" s="44">
        <v>553</v>
      </c>
      <c r="F173" s="55">
        <f t="shared" ref="F173:F180" si="16">IFERROR(E173/$E$158,0)</f>
        <v>0.0291589770630108</v>
      </c>
      <c r="G173" s="25">
        <f t="shared" ref="G173:G179" si="17">IFERROR((C173+$C$181*F173)/E173,0)</f>
        <v>2.09219104956356</v>
      </c>
      <c r="I173" s="53"/>
    </row>
    <row r="174" spans="1:7">
      <c r="A174" s="42" t="s">
        <v>122</v>
      </c>
      <c r="B174" s="22">
        <v>126</v>
      </c>
      <c r="C174" s="44">
        <v>16</v>
      </c>
      <c r="D174" s="55">
        <f>IFERROR(C174/$C$171,0)</f>
        <v>0.00087868636388599</v>
      </c>
      <c r="E174" s="44">
        <v>13</v>
      </c>
      <c r="F174" s="55">
        <f t="shared" si="16"/>
        <v>0.000685473240179278</v>
      </c>
      <c r="G174" s="25">
        <f t="shared" si="17"/>
        <v>2.01373785718631</v>
      </c>
    </row>
    <row r="175" spans="1:7">
      <c r="A175" s="42" t="s">
        <v>123</v>
      </c>
      <c r="B175" s="22">
        <v>127</v>
      </c>
      <c r="C175" s="44">
        <v>9</v>
      </c>
      <c r="D175" s="55">
        <f>IFERROR(C175/$C$171,0)</f>
        <v>0.00049426107968587</v>
      </c>
      <c r="E175" s="44">
        <v>4</v>
      </c>
      <c r="F175" s="55">
        <f t="shared" si="16"/>
        <v>0.000210914843132085</v>
      </c>
      <c r="G175" s="25">
        <f t="shared" si="17"/>
        <v>3.03296862641708</v>
      </c>
    </row>
    <row r="176" spans="1:7">
      <c r="A176" s="42" t="s">
        <v>124</v>
      </c>
      <c r="B176" s="22">
        <v>128</v>
      </c>
      <c r="C176" s="44">
        <v>14</v>
      </c>
      <c r="D176" s="55">
        <f t="shared" ref="D176:D181" si="18">IFERROR(C176/$C$171,0)</f>
        <v>0.000768850568400242</v>
      </c>
      <c r="E176" s="44">
        <v>7</v>
      </c>
      <c r="F176" s="55">
        <f t="shared" si="16"/>
        <v>0.000369100975481149</v>
      </c>
      <c r="G176" s="25">
        <f t="shared" si="17"/>
        <v>2.78296862641708</v>
      </c>
    </row>
    <row r="177" spans="1:7">
      <c r="A177" s="42" t="s">
        <v>125</v>
      </c>
      <c r="B177" s="22">
        <v>129</v>
      </c>
      <c r="C177" s="44">
        <v>1284</v>
      </c>
      <c r="D177" s="55">
        <f t="shared" si="18"/>
        <v>0.0705145807018507</v>
      </c>
      <c r="E177" s="44">
        <v>1208</v>
      </c>
      <c r="F177" s="55">
        <f t="shared" si="16"/>
        <v>0.0636962826258898</v>
      </c>
      <c r="G177" s="25">
        <f t="shared" si="17"/>
        <v>1.84588253370185</v>
      </c>
    </row>
    <row r="178" spans="1:7">
      <c r="A178" s="42" t="s">
        <v>126</v>
      </c>
      <c r="B178" s="22">
        <v>130</v>
      </c>
      <c r="C178" s="44">
        <v>34</v>
      </c>
      <c r="D178" s="55">
        <f t="shared" si="18"/>
        <v>0.00186720852325773</v>
      </c>
      <c r="E178" s="44">
        <v>30</v>
      </c>
      <c r="F178" s="55">
        <f t="shared" si="16"/>
        <v>0.00158186132349064</v>
      </c>
      <c r="G178" s="25">
        <f t="shared" si="17"/>
        <v>1.91630195975042</v>
      </c>
    </row>
    <row r="179" spans="1:7">
      <c r="A179" s="42" t="s">
        <v>127</v>
      </c>
      <c r="B179" s="22">
        <v>131</v>
      </c>
      <c r="C179" s="44">
        <v>7</v>
      </c>
      <c r="D179" s="55">
        <f t="shared" si="18"/>
        <v>0.000384425284200121</v>
      </c>
      <c r="E179" s="44">
        <v>4</v>
      </c>
      <c r="F179" s="55">
        <f t="shared" si="16"/>
        <v>0.000210914843132085</v>
      </c>
      <c r="G179" s="25">
        <f t="shared" si="17"/>
        <v>2.53296862641708</v>
      </c>
    </row>
    <row r="180" spans="1:7">
      <c r="A180" s="42" t="s">
        <v>128</v>
      </c>
      <c r="B180" s="22">
        <v>132</v>
      </c>
      <c r="C180" s="24" t="s">
        <v>129</v>
      </c>
      <c r="D180" s="52" t="s">
        <v>99</v>
      </c>
      <c r="E180" s="44">
        <v>15952</v>
      </c>
      <c r="F180" s="55">
        <f t="shared" si="16"/>
        <v>0.841128394410757</v>
      </c>
      <c r="G180" s="43" t="s">
        <v>99</v>
      </c>
    </row>
    <row r="181" spans="1:7">
      <c r="A181" s="58" t="s">
        <v>69</v>
      </c>
      <c r="B181" s="22">
        <v>133</v>
      </c>
      <c r="C181" s="44">
        <v>14849</v>
      </c>
      <c r="D181" s="55">
        <f>IFERROR(C181/$C$171,0)</f>
        <v>0.815475863583942</v>
      </c>
      <c r="E181" s="43" t="s">
        <v>99</v>
      </c>
      <c r="F181" s="59" t="s">
        <v>99</v>
      </c>
      <c r="G181" s="43" t="s">
        <v>99</v>
      </c>
    </row>
  </sheetData>
  <mergeCells count="36">
    <mergeCell ref="A1:G1"/>
    <mergeCell ref="C8:D8"/>
    <mergeCell ref="C17:D17"/>
    <mergeCell ref="C46:D46"/>
    <mergeCell ref="C68:G68"/>
    <mergeCell ref="D82:G82"/>
    <mergeCell ref="D96:G96"/>
    <mergeCell ref="C119:D119"/>
    <mergeCell ref="C133:G133"/>
    <mergeCell ref="C144:G144"/>
    <mergeCell ref="C155:G155"/>
    <mergeCell ref="C168:G168"/>
    <mergeCell ref="A8:A9"/>
    <mergeCell ref="A17:A18"/>
    <mergeCell ref="A46:A47"/>
    <mergeCell ref="A68:A69"/>
    <mergeCell ref="A82:A83"/>
    <mergeCell ref="A96:A97"/>
    <mergeCell ref="A119:A120"/>
    <mergeCell ref="A133:A134"/>
    <mergeCell ref="A144:A145"/>
    <mergeCell ref="A155:A156"/>
    <mergeCell ref="A168:A169"/>
    <mergeCell ref="B8:B9"/>
    <mergeCell ref="B17:B18"/>
    <mergeCell ref="B46:B47"/>
    <mergeCell ref="B68:B69"/>
    <mergeCell ref="B82:B83"/>
    <mergeCell ref="B96:B97"/>
    <mergeCell ref="B119:B120"/>
    <mergeCell ref="B133:B134"/>
    <mergeCell ref="B144:B145"/>
    <mergeCell ref="B155:B156"/>
    <mergeCell ref="B168:B169"/>
    <mergeCell ref="C82:C83"/>
    <mergeCell ref="C96:C97"/>
  </mergeCells>
  <conditionalFormatting sqref="C124">
    <cfRule type="expression" dxfId="0" priority="3" stopIfTrue="1">
      <formula>$C$134&gt;$C$133</formula>
    </cfRule>
  </conditionalFormatting>
  <conditionalFormatting sqref="C161">
    <cfRule type="expression" dxfId="0" priority="2" stopIfTrue="1">
      <formula>$C$172&gt;$C$171</formula>
    </cfRule>
  </conditionalFormatting>
  <conditionalFormatting sqref="E161">
    <cfRule type="expression" dxfId="0" priority="1" stopIfTrue="1">
      <formula>$E$172&gt;$E$171</formula>
    </cfRule>
  </conditionalFormatting>
  <conditionalFormatting sqref="C171 C147 C71 C49 C158">
    <cfRule type="expression" dxfId="0" priority="10" stopIfTrue="1">
      <formula>C49&lt;&gt;$C$5</formula>
    </cfRule>
  </conditionalFormatting>
  <conditionalFormatting sqref="E171 E147 E136 C122 E158">
    <cfRule type="expression" dxfId="0" priority="11" stopIfTrue="1">
      <formula>C122&lt;&gt;$D$5</formula>
    </cfRule>
  </conditionalFormatting>
  <pageMargins left="0.699305555555556" right="0.699305555555556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HX4"/>
  <sheetViews>
    <sheetView topLeftCell="CG1" workbookViewId="0">
      <selection activeCell="CS20" sqref="CS20"/>
    </sheetView>
  </sheetViews>
  <sheetFormatPr defaultColWidth="9" defaultRowHeight="13.5" outlineLevelRow="3"/>
  <cols>
    <col min="1" max="16384" width="9" style="5"/>
  </cols>
  <sheetData>
    <row r="1" s="1" customFormat="1" spans="1:232">
      <c r="A1" s="6" t="s">
        <v>130</v>
      </c>
      <c r="B1" s="6"/>
      <c r="C1" s="6"/>
      <c r="D1" s="6" t="s">
        <v>131</v>
      </c>
      <c r="E1" s="6"/>
      <c r="F1" s="6"/>
      <c r="G1" s="6" t="s">
        <v>17</v>
      </c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 t="s">
        <v>42</v>
      </c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 t="s">
        <v>132</v>
      </c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 t="s">
        <v>133</v>
      </c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 t="s">
        <v>134</v>
      </c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16"/>
      <c r="EL1" s="16"/>
      <c r="EM1" s="16"/>
      <c r="EN1" s="16"/>
      <c r="EO1" s="16"/>
      <c r="EP1" s="16"/>
      <c r="EQ1" s="16"/>
      <c r="ER1" s="16"/>
      <c r="ES1" s="16"/>
      <c r="ET1" s="16"/>
      <c r="EU1" s="16"/>
      <c r="EV1" s="16"/>
      <c r="EW1" s="16"/>
      <c r="EX1" s="16"/>
      <c r="EY1" s="16"/>
      <c r="EZ1" s="16"/>
      <c r="FA1" s="16"/>
      <c r="FB1" s="16"/>
      <c r="FC1" s="16"/>
      <c r="FD1" s="16"/>
      <c r="FE1" s="16"/>
      <c r="FF1" s="16"/>
      <c r="FG1" s="16"/>
      <c r="FH1" s="16"/>
      <c r="FI1" s="16"/>
      <c r="FJ1" s="16"/>
      <c r="FK1" s="16"/>
      <c r="FL1" s="16"/>
      <c r="FM1" s="16"/>
      <c r="FN1" s="16"/>
      <c r="FO1" s="16"/>
      <c r="FP1" s="16"/>
      <c r="FQ1" s="16"/>
      <c r="FR1" s="16"/>
      <c r="FS1" s="16"/>
      <c r="FT1" s="16"/>
      <c r="FU1" s="16"/>
      <c r="FV1" s="16"/>
      <c r="FW1" s="16"/>
      <c r="FX1" s="6" t="s">
        <v>135</v>
      </c>
      <c r="FY1" s="6"/>
      <c r="FZ1" s="6"/>
      <c r="GA1" s="6"/>
      <c r="GB1" s="6"/>
      <c r="GC1" s="6"/>
      <c r="GD1" s="6"/>
      <c r="GE1" s="6"/>
      <c r="GF1" s="6" t="s">
        <v>136</v>
      </c>
      <c r="GG1" s="6"/>
      <c r="GH1" s="6"/>
      <c r="GI1" s="6"/>
      <c r="GJ1" s="6"/>
      <c r="GK1" s="17" t="s">
        <v>137</v>
      </c>
      <c r="GL1" s="17"/>
      <c r="GM1" s="17"/>
      <c r="GN1" s="17"/>
      <c r="GO1" s="17"/>
      <c r="GP1" s="17"/>
      <c r="GQ1" s="17"/>
      <c r="GR1" s="17"/>
      <c r="GS1" s="17"/>
      <c r="GT1" s="17" t="s">
        <v>138</v>
      </c>
      <c r="GU1" s="17"/>
      <c r="GV1" s="17"/>
      <c r="GW1" s="17"/>
      <c r="GX1" s="17"/>
      <c r="GY1" s="17"/>
      <c r="GZ1" s="17"/>
      <c r="HA1" s="17"/>
      <c r="HB1" s="17"/>
      <c r="HC1" s="17"/>
      <c r="HD1" s="17"/>
      <c r="HE1" s="17"/>
      <c r="HF1" s="17"/>
      <c r="HG1" s="6" t="s">
        <v>139</v>
      </c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</row>
    <row r="2" s="2" customFormat="1" spans="1:232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  <c r="R2" s="7">
        <v>18</v>
      </c>
      <c r="S2" s="7">
        <v>19</v>
      </c>
      <c r="T2" s="7">
        <v>20</v>
      </c>
      <c r="U2" s="7">
        <v>21</v>
      </c>
      <c r="V2" s="7">
        <v>22</v>
      </c>
      <c r="W2" s="7">
        <v>23</v>
      </c>
      <c r="X2" s="7">
        <v>24</v>
      </c>
      <c r="Y2" s="7">
        <v>25</v>
      </c>
      <c r="Z2" s="7">
        <v>26</v>
      </c>
      <c r="AA2" s="7">
        <v>27</v>
      </c>
      <c r="AB2" s="7">
        <v>28</v>
      </c>
      <c r="AC2" s="7">
        <v>29</v>
      </c>
      <c r="AD2" s="7">
        <v>30</v>
      </c>
      <c r="AE2" s="7">
        <v>31</v>
      </c>
      <c r="AF2" s="7">
        <v>32</v>
      </c>
      <c r="AG2" s="7">
        <v>33</v>
      </c>
      <c r="AH2" s="7">
        <v>34</v>
      </c>
      <c r="AI2" s="7">
        <v>35</v>
      </c>
      <c r="AJ2" s="7">
        <v>36</v>
      </c>
      <c r="AK2" s="7">
        <v>37</v>
      </c>
      <c r="AL2" s="7">
        <v>38</v>
      </c>
      <c r="AM2" s="7">
        <v>39</v>
      </c>
      <c r="AN2" s="7">
        <v>40</v>
      </c>
      <c r="AO2" s="7">
        <v>41</v>
      </c>
      <c r="AP2" s="7">
        <v>42</v>
      </c>
      <c r="AQ2" s="7">
        <v>43</v>
      </c>
      <c r="AR2" s="7">
        <v>44</v>
      </c>
      <c r="AS2" s="7">
        <v>45</v>
      </c>
      <c r="AT2" s="7">
        <v>46</v>
      </c>
      <c r="AU2" s="7">
        <v>47</v>
      </c>
      <c r="AV2" s="7">
        <v>48</v>
      </c>
      <c r="AW2" s="7">
        <v>49</v>
      </c>
      <c r="AX2" s="7">
        <v>50</v>
      </c>
      <c r="AY2" s="7">
        <v>51</v>
      </c>
      <c r="AZ2" s="7">
        <v>52</v>
      </c>
      <c r="BA2" s="7">
        <v>53</v>
      </c>
      <c r="BB2" s="7">
        <v>54</v>
      </c>
      <c r="BC2" s="7">
        <v>55</v>
      </c>
      <c r="BD2" s="7">
        <v>56</v>
      </c>
      <c r="BE2" s="7">
        <v>57</v>
      </c>
      <c r="BF2" s="7">
        <v>58</v>
      </c>
      <c r="BG2" s="7">
        <v>59</v>
      </c>
      <c r="BH2" s="7">
        <v>60</v>
      </c>
      <c r="BI2" s="7">
        <v>61</v>
      </c>
      <c r="BJ2" s="7">
        <v>62</v>
      </c>
      <c r="BK2" s="7">
        <v>63</v>
      </c>
      <c r="BL2" s="7">
        <v>64</v>
      </c>
      <c r="BM2" s="7">
        <v>65</v>
      </c>
      <c r="BN2" s="7">
        <v>66</v>
      </c>
      <c r="BO2" s="7">
        <v>67</v>
      </c>
      <c r="BP2" s="7">
        <v>68</v>
      </c>
      <c r="BQ2" s="7">
        <v>69</v>
      </c>
      <c r="BR2" s="7">
        <v>70</v>
      </c>
      <c r="BS2" s="7">
        <v>71</v>
      </c>
      <c r="BT2" s="7">
        <v>72</v>
      </c>
      <c r="BU2" s="7">
        <v>73</v>
      </c>
      <c r="BV2" s="7">
        <v>74</v>
      </c>
      <c r="BW2" s="7">
        <v>75</v>
      </c>
      <c r="BX2" s="7">
        <v>76</v>
      </c>
      <c r="BY2" s="7">
        <v>77</v>
      </c>
      <c r="BZ2" s="7">
        <v>78</v>
      </c>
      <c r="CA2" s="7">
        <v>79</v>
      </c>
      <c r="CB2" s="7">
        <v>80</v>
      </c>
      <c r="CC2" s="7">
        <v>81</v>
      </c>
      <c r="CD2" s="7">
        <v>82</v>
      </c>
      <c r="CE2" s="7">
        <v>83</v>
      </c>
      <c r="CF2" s="7">
        <v>84</v>
      </c>
      <c r="CG2" s="7">
        <v>85</v>
      </c>
      <c r="CH2" s="7">
        <v>86</v>
      </c>
      <c r="CI2" s="7">
        <v>87</v>
      </c>
      <c r="CJ2" s="7">
        <v>88</v>
      </c>
      <c r="CK2" s="7">
        <v>89</v>
      </c>
      <c r="CL2" s="7">
        <v>90</v>
      </c>
      <c r="CM2" s="7">
        <v>91</v>
      </c>
      <c r="CN2" s="7">
        <v>92</v>
      </c>
      <c r="CO2" s="7">
        <v>93</v>
      </c>
      <c r="CP2" s="7">
        <v>94</v>
      </c>
      <c r="CQ2" s="7">
        <v>95</v>
      </c>
      <c r="CR2" s="7">
        <v>96</v>
      </c>
      <c r="CS2" s="7">
        <v>97</v>
      </c>
      <c r="CT2" s="7">
        <v>98</v>
      </c>
      <c r="CU2" s="7">
        <v>99</v>
      </c>
      <c r="CV2" s="7">
        <v>100</v>
      </c>
      <c r="CW2" s="7">
        <v>101</v>
      </c>
      <c r="CX2" s="7">
        <v>102</v>
      </c>
      <c r="CY2" s="7">
        <v>103</v>
      </c>
      <c r="CZ2" s="7">
        <v>104</v>
      </c>
      <c r="DA2" s="7">
        <v>105</v>
      </c>
      <c r="DB2" s="7">
        <v>106</v>
      </c>
      <c r="DC2" s="7">
        <v>107</v>
      </c>
      <c r="DD2" s="7">
        <v>108</v>
      </c>
      <c r="DE2" s="7">
        <v>109</v>
      </c>
      <c r="DF2" s="7">
        <v>110</v>
      </c>
      <c r="DG2" s="7">
        <v>111</v>
      </c>
      <c r="DH2" s="7">
        <v>112</v>
      </c>
      <c r="DI2" s="7">
        <v>113</v>
      </c>
      <c r="DJ2" s="7">
        <v>114</v>
      </c>
      <c r="DK2" s="7">
        <v>115</v>
      </c>
      <c r="DL2" s="7">
        <v>116</v>
      </c>
      <c r="DM2" s="7">
        <v>117</v>
      </c>
      <c r="DN2" s="7">
        <v>118</v>
      </c>
      <c r="DO2" s="7">
        <v>119</v>
      </c>
      <c r="DP2" s="7">
        <v>120</v>
      </c>
      <c r="DQ2" s="7">
        <v>121</v>
      </c>
      <c r="DR2" s="7">
        <v>122</v>
      </c>
      <c r="DS2" s="7">
        <v>123</v>
      </c>
      <c r="DT2" s="7">
        <v>124</v>
      </c>
      <c r="DU2" s="7">
        <v>125</v>
      </c>
      <c r="DV2" s="7">
        <v>126</v>
      </c>
      <c r="DW2" s="7">
        <v>127</v>
      </c>
      <c r="DX2" s="7">
        <v>128</v>
      </c>
      <c r="DY2" s="7">
        <v>129</v>
      </c>
      <c r="DZ2" s="7">
        <v>130</v>
      </c>
      <c r="EA2" s="7">
        <v>131</v>
      </c>
      <c r="EB2" s="7">
        <v>132</v>
      </c>
      <c r="EC2" s="7">
        <v>133</v>
      </c>
      <c r="ED2" s="7">
        <v>134</v>
      </c>
      <c r="EE2" s="7">
        <v>135</v>
      </c>
      <c r="EF2" s="7">
        <v>136</v>
      </c>
      <c r="EG2" s="7">
        <v>137</v>
      </c>
      <c r="EH2" s="7">
        <v>138</v>
      </c>
      <c r="EI2" s="7">
        <v>139</v>
      </c>
      <c r="EJ2" s="7">
        <v>140</v>
      </c>
      <c r="EK2" s="7">
        <v>141</v>
      </c>
      <c r="EL2" s="7">
        <v>142</v>
      </c>
      <c r="EM2" s="7">
        <v>143</v>
      </c>
      <c r="EN2" s="7">
        <v>144</v>
      </c>
      <c r="EO2" s="7">
        <v>145</v>
      </c>
      <c r="EP2" s="7">
        <v>146</v>
      </c>
      <c r="EQ2" s="7">
        <v>147</v>
      </c>
      <c r="ER2" s="7">
        <v>148</v>
      </c>
      <c r="ES2" s="7">
        <v>149</v>
      </c>
      <c r="ET2" s="7">
        <v>150</v>
      </c>
      <c r="EU2" s="7">
        <v>151</v>
      </c>
      <c r="EV2" s="7">
        <v>152</v>
      </c>
      <c r="EW2" s="7">
        <v>153</v>
      </c>
      <c r="EX2" s="7">
        <v>154</v>
      </c>
      <c r="EY2" s="7">
        <v>155</v>
      </c>
      <c r="EZ2" s="7">
        <v>156</v>
      </c>
      <c r="FA2" s="7">
        <v>157</v>
      </c>
      <c r="FB2" s="7">
        <v>158</v>
      </c>
      <c r="FC2" s="7">
        <v>159</v>
      </c>
      <c r="FD2" s="7">
        <v>160</v>
      </c>
      <c r="FE2" s="7">
        <v>161</v>
      </c>
      <c r="FF2" s="7">
        <v>162</v>
      </c>
      <c r="FG2" s="7">
        <v>163</v>
      </c>
      <c r="FH2" s="7">
        <v>164</v>
      </c>
      <c r="FI2" s="7">
        <v>165</v>
      </c>
      <c r="FJ2" s="7">
        <v>166</v>
      </c>
      <c r="FK2" s="7">
        <v>167</v>
      </c>
      <c r="FL2" s="7">
        <v>168</v>
      </c>
      <c r="FM2" s="7">
        <v>169</v>
      </c>
      <c r="FN2" s="7">
        <v>170</v>
      </c>
      <c r="FO2" s="7">
        <v>171</v>
      </c>
      <c r="FP2" s="7">
        <v>172</v>
      </c>
      <c r="FQ2" s="7">
        <v>173</v>
      </c>
      <c r="FR2" s="7">
        <v>174</v>
      </c>
      <c r="FS2" s="7">
        <v>175</v>
      </c>
      <c r="FT2" s="7">
        <v>176</v>
      </c>
      <c r="FU2" s="7">
        <v>177</v>
      </c>
      <c r="FV2" s="7">
        <v>178</v>
      </c>
      <c r="FW2" s="7">
        <v>179</v>
      </c>
      <c r="FX2" s="7">
        <v>180</v>
      </c>
      <c r="FY2" s="7">
        <v>181</v>
      </c>
      <c r="FZ2" s="7">
        <v>182</v>
      </c>
      <c r="GA2" s="7">
        <v>183</v>
      </c>
      <c r="GB2" s="7">
        <v>184</v>
      </c>
      <c r="GC2" s="7">
        <v>185</v>
      </c>
      <c r="GD2" s="7">
        <v>186</v>
      </c>
      <c r="GE2" s="7">
        <v>187</v>
      </c>
      <c r="GF2" s="7">
        <v>188</v>
      </c>
      <c r="GG2" s="7">
        <v>189</v>
      </c>
      <c r="GH2" s="7">
        <v>190</v>
      </c>
      <c r="GI2" s="7">
        <v>191</v>
      </c>
      <c r="GJ2" s="7">
        <v>192</v>
      </c>
      <c r="GK2" s="7">
        <v>193</v>
      </c>
      <c r="GL2" s="7">
        <v>194</v>
      </c>
      <c r="GM2" s="7">
        <v>195</v>
      </c>
      <c r="GN2" s="7">
        <v>196</v>
      </c>
      <c r="GO2" s="7">
        <v>197</v>
      </c>
      <c r="GP2" s="7">
        <v>198</v>
      </c>
      <c r="GQ2" s="7">
        <v>199</v>
      </c>
      <c r="GR2" s="7">
        <v>200</v>
      </c>
      <c r="GS2" s="7">
        <v>201</v>
      </c>
      <c r="GT2" s="7">
        <v>202</v>
      </c>
      <c r="GU2" s="7">
        <v>203</v>
      </c>
      <c r="GV2" s="7">
        <v>204</v>
      </c>
      <c r="GW2" s="7">
        <v>205</v>
      </c>
      <c r="GX2" s="7">
        <v>206</v>
      </c>
      <c r="GY2" s="7">
        <v>207</v>
      </c>
      <c r="GZ2" s="7">
        <v>208</v>
      </c>
      <c r="HA2" s="7">
        <v>209</v>
      </c>
      <c r="HB2" s="7">
        <v>210</v>
      </c>
      <c r="HC2" s="7">
        <v>211</v>
      </c>
      <c r="HD2" s="7">
        <v>212</v>
      </c>
      <c r="HE2" s="7">
        <v>213</v>
      </c>
      <c r="HF2" s="7">
        <v>214</v>
      </c>
      <c r="HG2" s="7">
        <v>215</v>
      </c>
      <c r="HH2" s="7">
        <v>216</v>
      </c>
      <c r="HI2" s="7">
        <v>217</v>
      </c>
      <c r="HJ2" s="7">
        <v>218</v>
      </c>
      <c r="HK2" s="7">
        <v>219</v>
      </c>
      <c r="HL2" s="7">
        <v>220</v>
      </c>
      <c r="HM2" s="7">
        <v>221</v>
      </c>
      <c r="HN2" s="7">
        <v>222</v>
      </c>
      <c r="HO2" s="7">
        <v>223</v>
      </c>
      <c r="HP2" s="7">
        <v>224</v>
      </c>
      <c r="HQ2" s="7">
        <v>225</v>
      </c>
      <c r="HR2" s="7">
        <v>226</v>
      </c>
      <c r="HS2" s="7">
        <v>227</v>
      </c>
      <c r="HT2" s="7">
        <v>228</v>
      </c>
      <c r="HU2" s="7">
        <v>229</v>
      </c>
      <c r="HV2" s="7">
        <v>230</v>
      </c>
      <c r="HW2" s="7">
        <v>231</v>
      </c>
      <c r="HX2" s="7">
        <v>232</v>
      </c>
    </row>
    <row r="3" s="3" customFormat="1" ht="76.5" spans="1:232">
      <c r="A3" s="8" t="str">
        <f>地市名称!C3</f>
        <v>需求人数</v>
      </c>
      <c r="B3" s="8" t="str">
        <f>地市名称!D3</f>
        <v>求职人数</v>
      </c>
      <c r="C3" s="8" t="str">
        <f>地市名称!E3</f>
        <v>求人倍率</v>
      </c>
      <c r="D3" s="8" t="str">
        <f>地市名称!A12</f>
        <v>第一产业</v>
      </c>
      <c r="E3" s="8" t="str">
        <f>地市名称!A13</f>
        <v>第二产业</v>
      </c>
      <c r="F3" s="8" t="str">
        <f>地市名称!A14</f>
        <v>第三产业</v>
      </c>
      <c r="G3" s="8" t="str">
        <f>地市名称!A21</f>
        <v>农、林、牧、渔业</v>
      </c>
      <c r="H3" s="9" t="s">
        <v>19</v>
      </c>
      <c r="I3" s="8" t="str">
        <f>地市名称!A23</f>
        <v>采矿业</v>
      </c>
      <c r="J3" s="12" t="s">
        <v>21</v>
      </c>
      <c r="K3" s="8" t="str">
        <f>地市名称!A25</f>
        <v>制造业</v>
      </c>
      <c r="L3" s="12" t="s">
        <v>23</v>
      </c>
      <c r="M3" s="8" t="str">
        <f>地市名称!A27</f>
        <v>电力、热力、燃气及水生产和供应业</v>
      </c>
      <c r="N3" s="8" t="str">
        <f>地市名称!A28</f>
        <v>建筑业</v>
      </c>
      <c r="O3" s="8" t="str">
        <f>地市名称!A29</f>
        <v>批发和零售业</v>
      </c>
      <c r="P3" s="8" t="str">
        <f>地市名称!A30</f>
        <v>交通运输、仓储和邮政业</v>
      </c>
      <c r="Q3" s="8" t="str">
        <f>地市名称!A31</f>
        <v>住宿和餐饮业</v>
      </c>
      <c r="R3" s="8" t="str">
        <f>地市名称!A32</f>
        <v>信息传输、软件和信息技术服务业</v>
      </c>
      <c r="S3" s="8" t="str">
        <f>地市名称!A33</f>
        <v>金融业</v>
      </c>
      <c r="T3" s="8" t="str">
        <f>地市名称!A34</f>
        <v>房地产业</v>
      </c>
      <c r="U3" s="8" t="str">
        <f>地市名称!A35</f>
        <v>租赁和商务服务业</v>
      </c>
      <c r="V3" s="8" t="str">
        <f>地市名称!A36</f>
        <v>科学研究和技术服务业</v>
      </c>
      <c r="W3" s="8" t="str">
        <f>地市名称!A37</f>
        <v>水利、环境和公共设施管理业</v>
      </c>
      <c r="X3" s="8" t="str">
        <f>地市名称!A38</f>
        <v>居民服务、修理和其他服务业</v>
      </c>
      <c r="Y3" s="8" t="str">
        <f>地市名称!A39</f>
        <v>教育</v>
      </c>
      <c r="Z3" s="8" t="str">
        <f>地市名称!A40</f>
        <v>卫生和社会工作</v>
      </c>
      <c r="AA3" s="8" t="str">
        <f>地市名称!A41</f>
        <v>文化、体育和娱乐业</v>
      </c>
      <c r="AB3" s="8" t="str">
        <f>地市名称!A42</f>
        <v>公共管理、社会保障和社会组织</v>
      </c>
      <c r="AC3" s="8" t="str">
        <f>地市名称!A43</f>
        <v>国际组织</v>
      </c>
      <c r="AD3" s="8" t="str">
        <f>地市名称!A50</f>
        <v>企  业</v>
      </c>
      <c r="AE3" s="8" t="str">
        <f>地市名称!A51</f>
        <v> 内资企业</v>
      </c>
      <c r="AF3" s="8" t="str">
        <f>地市名称!A52</f>
        <v>  国有企业</v>
      </c>
      <c r="AG3" s="8" t="str">
        <f>地市名称!A53</f>
        <v>  集体企业</v>
      </c>
      <c r="AH3" s="8" t="str">
        <f>地市名称!A54</f>
        <v>  股份合作企业</v>
      </c>
      <c r="AI3" s="8" t="str">
        <f>地市名称!A55</f>
        <v>  联营企业</v>
      </c>
      <c r="AJ3" s="8" t="str">
        <f>地市名称!A56</f>
        <v>  有限责任公司</v>
      </c>
      <c r="AK3" s="8" t="str">
        <f>地市名称!A57</f>
        <v>  股份有限公司</v>
      </c>
      <c r="AL3" s="8" t="str">
        <f>地市名称!A58</f>
        <v>  私营企业</v>
      </c>
      <c r="AM3" s="8" t="str">
        <f>地市名称!A59</f>
        <v>  其他企业</v>
      </c>
      <c r="AN3" s="8" t="str">
        <f>地市名称!A60</f>
        <v>  港、澳、台商投资企业</v>
      </c>
      <c r="AO3" s="8" t="str">
        <f>地市名称!A61</f>
        <v>  外商投资企业</v>
      </c>
      <c r="AP3" s="8" t="str">
        <f>地市名称!A62</f>
        <v>  个体经营</v>
      </c>
      <c r="AQ3" s="8" t="str">
        <f>地市名称!A63</f>
        <v>  事  业</v>
      </c>
      <c r="AR3" s="8" t="str">
        <f>地市名称!A64</f>
        <v>  机  关</v>
      </c>
      <c r="AS3" s="8" t="str">
        <f>地市名称!A65</f>
        <v>  其  他</v>
      </c>
      <c r="AT3" s="8" t="s">
        <v>140</v>
      </c>
      <c r="AU3" s="8" t="s">
        <v>141</v>
      </c>
      <c r="AV3" s="8" t="s">
        <v>142</v>
      </c>
      <c r="AW3" s="8" t="s">
        <v>143</v>
      </c>
      <c r="AX3" s="8" t="s">
        <v>144</v>
      </c>
      <c r="AY3" s="8" t="s">
        <v>145</v>
      </c>
      <c r="AZ3" s="8" t="s">
        <v>146</v>
      </c>
      <c r="BA3" s="8" t="s">
        <v>147</v>
      </c>
      <c r="BB3" s="8" t="s">
        <v>148</v>
      </c>
      <c r="BC3" s="8" t="s">
        <v>149</v>
      </c>
      <c r="BD3" s="8" t="s">
        <v>150</v>
      </c>
      <c r="BE3" s="8" t="s">
        <v>151</v>
      </c>
      <c r="BF3" s="13" t="s">
        <v>152</v>
      </c>
      <c r="BG3" s="13" t="s">
        <v>153</v>
      </c>
      <c r="BH3" s="13" t="s">
        <v>154</v>
      </c>
      <c r="BI3" s="14" t="s">
        <v>155</v>
      </c>
      <c r="BJ3" s="15" t="s">
        <v>156</v>
      </c>
      <c r="BK3" s="13" t="s">
        <v>157</v>
      </c>
      <c r="BL3" s="14" t="s">
        <v>158</v>
      </c>
      <c r="BM3" s="14" t="s">
        <v>159</v>
      </c>
      <c r="BN3" s="13" t="s">
        <v>160</v>
      </c>
      <c r="BO3" s="14" t="s">
        <v>161</v>
      </c>
      <c r="BP3" s="14" t="s">
        <v>162</v>
      </c>
      <c r="BQ3" s="13" t="s">
        <v>163</v>
      </c>
      <c r="BR3" s="14" t="s">
        <v>164</v>
      </c>
      <c r="BS3" s="14" t="s">
        <v>165</v>
      </c>
      <c r="BT3" s="14" t="s">
        <v>166</v>
      </c>
      <c r="BU3" s="14" t="s">
        <v>167</v>
      </c>
      <c r="BV3" s="14" t="s">
        <v>168</v>
      </c>
      <c r="BW3" s="14" t="s">
        <v>169</v>
      </c>
      <c r="BX3" s="14" t="s">
        <v>170</v>
      </c>
      <c r="BY3" s="14" t="s">
        <v>171</v>
      </c>
      <c r="BZ3" s="14" t="s">
        <v>172</v>
      </c>
      <c r="CA3" s="14" t="s">
        <v>173</v>
      </c>
      <c r="CB3" s="14" t="s">
        <v>174</v>
      </c>
      <c r="CC3" s="14" t="s">
        <v>175</v>
      </c>
      <c r="CD3" s="14" t="s">
        <v>176</v>
      </c>
      <c r="CE3" s="14" t="s">
        <v>177</v>
      </c>
      <c r="CF3" s="14" t="s">
        <v>178</v>
      </c>
      <c r="CG3" s="14" t="s">
        <v>179</v>
      </c>
      <c r="CH3" s="14" t="s">
        <v>180</v>
      </c>
      <c r="CI3" s="14" t="s">
        <v>181</v>
      </c>
      <c r="CJ3" s="14" t="s">
        <v>182</v>
      </c>
      <c r="CK3" s="14" t="s">
        <v>183</v>
      </c>
      <c r="CL3" s="14" t="s">
        <v>184</v>
      </c>
      <c r="CM3" s="14" t="s">
        <v>185</v>
      </c>
      <c r="CN3" s="14" t="s">
        <v>186</v>
      </c>
      <c r="CO3" s="14" t="s">
        <v>187</v>
      </c>
      <c r="CP3" s="14" t="s">
        <v>188</v>
      </c>
      <c r="CQ3" s="14" t="s">
        <v>189</v>
      </c>
      <c r="CR3" s="14" t="s">
        <v>190</v>
      </c>
      <c r="CS3" s="14" t="s">
        <v>191</v>
      </c>
      <c r="CT3" s="14" t="s">
        <v>192</v>
      </c>
      <c r="CU3" s="14" t="s">
        <v>193</v>
      </c>
      <c r="CV3" s="14" t="s">
        <v>194</v>
      </c>
      <c r="CW3" s="14" t="s">
        <v>195</v>
      </c>
      <c r="CX3" s="14" t="s">
        <v>196</v>
      </c>
      <c r="CY3" s="14" t="s">
        <v>197</v>
      </c>
      <c r="CZ3" s="14" t="s">
        <v>198</v>
      </c>
      <c r="DA3" s="14" t="s">
        <v>199</v>
      </c>
      <c r="DB3" s="14" t="s">
        <v>200</v>
      </c>
      <c r="DC3" s="14" t="s">
        <v>201</v>
      </c>
      <c r="DD3" s="14" t="s">
        <v>202</v>
      </c>
      <c r="DE3" s="14" t="s">
        <v>203</v>
      </c>
      <c r="DF3" s="14" t="s">
        <v>204</v>
      </c>
      <c r="DG3" s="14" t="s">
        <v>205</v>
      </c>
      <c r="DH3" s="14" t="s">
        <v>206</v>
      </c>
      <c r="DI3" s="14" t="s">
        <v>207</v>
      </c>
      <c r="DJ3" s="14" t="s">
        <v>208</v>
      </c>
      <c r="DK3" s="14" t="s">
        <v>209</v>
      </c>
      <c r="DL3" s="14" t="s">
        <v>210</v>
      </c>
      <c r="DM3" s="14" t="s">
        <v>211</v>
      </c>
      <c r="DN3" s="14" t="s">
        <v>212</v>
      </c>
      <c r="DO3" s="14" t="s">
        <v>213</v>
      </c>
      <c r="DP3" s="13" t="s">
        <v>154</v>
      </c>
      <c r="DQ3" s="14" t="s">
        <v>155</v>
      </c>
      <c r="DR3" s="15" t="s">
        <v>156</v>
      </c>
      <c r="DS3" s="13" t="s">
        <v>157</v>
      </c>
      <c r="DT3" s="14" t="s">
        <v>158</v>
      </c>
      <c r="DU3" s="14" t="s">
        <v>159</v>
      </c>
      <c r="DV3" s="13" t="s">
        <v>160</v>
      </c>
      <c r="DW3" s="14" t="s">
        <v>161</v>
      </c>
      <c r="DX3" s="14" t="s">
        <v>162</v>
      </c>
      <c r="DY3" s="13" t="s">
        <v>163</v>
      </c>
      <c r="DZ3" s="14" t="s">
        <v>164</v>
      </c>
      <c r="EA3" s="14" t="s">
        <v>165</v>
      </c>
      <c r="EB3" s="14" t="s">
        <v>166</v>
      </c>
      <c r="EC3" s="14" t="s">
        <v>167</v>
      </c>
      <c r="ED3" s="14" t="s">
        <v>168</v>
      </c>
      <c r="EE3" s="14" t="s">
        <v>169</v>
      </c>
      <c r="EF3" s="14" t="s">
        <v>170</v>
      </c>
      <c r="EG3" s="14" t="s">
        <v>171</v>
      </c>
      <c r="EH3" s="14" t="s">
        <v>172</v>
      </c>
      <c r="EI3" s="14" t="s">
        <v>173</v>
      </c>
      <c r="EJ3" s="14" t="s">
        <v>174</v>
      </c>
      <c r="EK3" s="14" t="s">
        <v>175</v>
      </c>
      <c r="EL3" s="14" t="s">
        <v>176</v>
      </c>
      <c r="EM3" s="14" t="s">
        <v>177</v>
      </c>
      <c r="EN3" s="14" t="s">
        <v>178</v>
      </c>
      <c r="EO3" s="14" t="s">
        <v>179</v>
      </c>
      <c r="EP3" s="14" t="s">
        <v>180</v>
      </c>
      <c r="EQ3" s="14" t="s">
        <v>181</v>
      </c>
      <c r="ER3" s="14" t="s">
        <v>182</v>
      </c>
      <c r="ES3" s="14" t="s">
        <v>183</v>
      </c>
      <c r="ET3" s="14" t="s">
        <v>184</v>
      </c>
      <c r="EU3" s="14" t="s">
        <v>185</v>
      </c>
      <c r="EV3" s="14" t="s">
        <v>186</v>
      </c>
      <c r="EW3" s="14" t="s">
        <v>187</v>
      </c>
      <c r="EX3" s="14" t="s">
        <v>188</v>
      </c>
      <c r="EY3" s="14" t="s">
        <v>189</v>
      </c>
      <c r="EZ3" s="14" t="s">
        <v>190</v>
      </c>
      <c r="FA3" s="14" t="s">
        <v>191</v>
      </c>
      <c r="FB3" s="14" t="s">
        <v>192</v>
      </c>
      <c r="FC3" s="14" t="s">
        <v>193</v>
      </c>
      <c r="FD3" s="14" t="s">
        <v>194</v>
      </c>
      <c r="FE3" s="14" t="s">
        <v>195</v>
      </c>
      <c r="FF3" s="14" t="s">
        <v>196</v>
      </c>
      <c r="FG3" s="14" t="s">
        <v>197</v>
      </c>
      <c r="FH3" s="14" t="s">
        <v>198</v>
      </c>
      <c r="FI3" s="14" t="s">
        <v>199</v>
      </c>
      <c r="FJ3" s="14" t="s">
        <v>200</v>
      </c>
      <c r="FK3" s="14" t="s">
        <v>201</v>
      </c>
      <c r="FL3" s="14" t="s">
        <v>202</v>
      </c>
      <c r="FM3" s="14" t="s">
        <v>203</v>
      </c>
      <c r="FN3" s="14" t="s">
        <v>204</v>
      </c>
      <c r="FO3" s="14" t="s">
        <v>205</v>
      </c>
      <c r="FP3" s="14" t="s">
        <v>206</v>
      </c>
      <c r="FQ3" s="14" t="s">
        <v>207</v>
      </c>
      <c r="FR3" s="14" t="s">
        <v>208</v>
      </c>
      <c r="FS3" s="14" t="s">
        <v>209</v>
      </c>
      <c r="FT3" s="14" t="s">
        <v>210</v>
      </c>
      <c r="FU3" s="14" t="s">
        <v>211</v>
      </c>
      <c r="FV3" s="14" t="s">
        <v>212</v>
      </c>
      <c r="FW3" s="14" t="s">
        <v>213</v>
      </c>
      <c r="FX3" s="11" t="str">
        <f>地市名称!A123</f>
        <v>新成长失业青年</v>
      </c>
      <c r="FY3" s="11" t="str">
        <f>地市名称!A124</f>
        <v>  其中：应届高校毕业生</v>
      </c>
      <c r="FZ3" s="11" t="str">
        <f>地市名称!A125</f>
        <v>失业人员</v>
      </c>
      <c r="GA3" s="11" t="str">
        <f>地市名称!A126</f>
        <v>在业人员</v>
      </c>
      <c r="GB3" s="11" t="str">
        <f>地市名称!A127</f>
        <v>退休人员</v>
      </c>
      <c r="GC3" s="11" t="str">
        <f>地市名称!A128</f>
        <v>在学人员</v>
      </c>
      <c r="GD3" s="11" t="str">
        <f>地市名称!A129</f>
        <v>本市农村求职人员</v>
      </c>
      <c r="GE3" s="11" t="str">
        <f>地市名称!A130</f>
        <v>外地户籍求职人员</v>
      </c>
      <c r="GF3" s="11" t="s">
        <v>214</v>
      </c>
      <c r="GG3" s="11" t="s">
        <v>215</v>
      </c>
      <c r="GH3" s="11" t="s">
        <v>216</v>
      </c>
      <c r="GI3" s="11" t="s">
        <v>217</v>
      </c>
      <c r="GJ3" s="11" t="s">
        <v>218</v>
      </c>
      <c r="GK3" s="18" t="s">
        <v>219</v>
      </c>
      <c r="GL3" s="18" t="s">
        <v>220</v>
      </c>
      <c r="GM3" s="18" t="s">
        <v>221</v>
      </c>
      <c r="GN3" s="18" t="s">
        <v>222</v>
      </c>
      <c r="GO3" s="18" t="s">
        <v>223</v>
      </c>
      <c r="GP3" s="18" t="s">
        <v>224</v>
      </c>
      <c r="GQ3" s="18" t="s">
        <v>225</v>
      </c>
      <c r="GR3" s="18" t="s">
        <v>226</v>
      </c>
      <c r="GS3" s="18" t="s">
        <v>227</v>
      </c>
      <c r="GT3" s="18" t="s">
        <v>228</v>
      </c>
      <c r="GU3" s="18" t="s">
        <v>229</v>
      </c>
      <c r="GV3" s="13" t="s">
        <v>230</v>
      </c>
      <c r="GW3" s="13" t="s">
        <v>231</v>
      </c>
      <c r="GX3" s="13" t="s">
        <v>232</v>
      </c>
      <c r="GY3" s="13" t="s">
        <v>233</v>
      </c>
      <c r="GZ3" s="13" t="s">
        <v>234</v>
      </c>
      <c r="HA3" s="13" t="s">
        <v>235</v>
      </c>
      <c r="HB3" s="13" t="s">
        <v>236</v>
      </c>
      <c r="HC3" s="13" t="s">
        <v>237</v>
      </c>
      <c r="HD3" s="13" t="s">
        <v>238</v>
      </c>
      <c r="HE3" s="13" t="s">
        <v>239</v>
      </c>
      <c r="HF3" s="13" t="s">
        <v>240</v>
      </c>
      <c r="HG3" s="13" t="s">
        <v>241</v>
      </c>
      <c r="HH3" s="13" t="s">
        <v>242</v>
      </c>
      <c r="HI3" s="13" t="s">
        <v>243</v>
      </c>
      <c r="HJ3" s="13" t="s">
        <v>244</v>
      </c>
      <c r="HK3" s="13" t="s">
        <v>245</v>
      </c>
      <c r="HL3" s="13" t="s">
        <v>246</v>
      </c>
      <c r="HM3" s="13" t="s">
        <v>247</v>
      </c>
      <c r="HN3" s="13" t="s">
        <v>248</v>
      </c>
      <c r="HO3" s="13" t="s">
        <v>249</v>
      </c>
      <c r="HP3" s="13" t="s">
        <v>250</v>
      </c>
      <c r="HQ3" s="13" t="s">
        <v>251</v>
      </c>
      <c r="HR3" s="13" t="s">
        <v>252</v>
      </c>
      <c r="HS3" s="13" t="s">
        <v>253</v>
      </c>
      <c r="HT3" s="13" t="s">
        <v>254</v>
      </c>
      <c r="HU3" s="13" t="s">
        <v>255</v>
      </c>
      <c r="HV3" s="13" t="s">
        <v>256</v>
      </c>
      <c r="HW3" s="13" t="s">
        <v>257</v>
      </c>
      <c r="HX3" s="13" t="s">
        <v>258</v>
      </c>
    </row>
    <row r="4" s="4" customFormat="1" spans="1:232">
      <c r="A4" s="10">
        <f>地市名称!C5</f>
        <v>18209</v>
      </c>
      <c r="B4" s="10">
        <f>地市名称!D5</f>
        <v>18965</v>
      </c>
      <c r="C4" s="11">
        <f>A4/B4</f>
        <v>0.960137094648036</v>
      </c>
      <c r="D4" s="10">
        <f>地市名称!C12</f>
        <v>5</v>
      </c>
      <c r="E4" s="10">
        <f>地市名称!C13</f>
        <v>4221</v>
      </c>
      <c r="F4" s="10">
        <f>地市名称!C14</f>
        <v>13983</v>
      </c>
      <c r="G4" s="10">
        <f>地市名称!C21</f>
        <v>5</v>
      </c>
      <c r="H4" s="10">
        <f>地市名称!C22</f>
        <v>0</v>
      </c>
      <c r="I4" s="10">
        <f>地市名称!C23</f>
        <v>0</v>
      </c>
      <c r="J4" s="10">
        <f>地市名称!C24</f>
        <v>0</v>
      </c>
      <c r="K4" s="10">
        <f>地市名称!C25</f>
        <v>10160</v>
      </c>
      <c r="L4" s="10">
        <f>地市名称!C26</f>
        <v>6425</v>
      </c>
      <c r="M4" s="10">
        <f>地市名称!C27</f>
        <v>326</v>
      </c>
      <c r="N4" s="10">
        <f>地市名称!C28</f>
        <v>160</v>
      </c>
      <c r="O4" s="10">
        <f>地市名称!C29</f>
        <v>284</v>
      </c>
      <c r="P4" s="10">
        <f>地市名称!C30</f>
        <v>175</v>
      </c>
      <c r="Q4" s="10">
        <f>地市名称!C31</f>
        <v>4696</v>
      </c>
      <c r="R4" s="10">
        <f>地市名称!C32</f>
        <v>965</v>
      </c>
      <c r="S4" s="10">
        <f>地市名称!C33</f>
        <v>116</v>
      </c>
      <c r="T4" s="10">
        <f>地市名称!C34</f>
        <v>593</v>
      </c>
      <c r="U4" s="10">
        <f>地市名称!C35</f>
        <v>124</v>
      </c>
      <c r="V4" s="10">
        <f>地市名称!C36</f>
        <v>0</v>
      </c>
      <c r="W4" s="10">
        <f>地市名称!C37</f>
        <v>0</v>
      </c>
      <c r="X4" s="10">
        <f>地市名称!C38</f>
        <v>313</v>
      </c>
      <c r="Y4" s="10">
        <f>地市名称!C39</f>
        <v>174</v>
      </c>
      <c r="Z4" s="10">
        <f>地市名称!C40</f>
        <v>0</v>
      </c>
      <c r="AA4" s="10">
        <f>地市名称!C41</f>
        <v>118</v>
      </c>
      <c r="AB4" s="10">
        <f>地市名称!C42</f>
        <v>0</v>
      </c>
      <c r="AC4" s="10">
        <f>地市名称!C43</f>
        <v>0</v>
      </c>
      <c r="AD4" s="10">
        <f>地市名称!C50</f>
        <v>18209</v>
      </c>
      <c r="AE4" s="10">
        <f>地市名称!C51</f>
        <v>12559</v>
      </c>
      <c r="AF4" s="10">
        <f>地市名称!C52</f>
        <v>38</v>
      </c>
      <c r="AG4" s="10">
        <f>地市名称!C53</f>
        <v>0</v>
      </c>
      <c r="AH4" s="10">
        <f>地市名称!C54</f>
        <v>47</v>
      </c>
      <c r="AI4" s="10">
        <f>地市名称!C55</f>
        <v>23</v>
      </c>
      <c r="AJ4" s="10">
        <f>地市名称!C56</f>
        <v>8076</v>
      </c>
      <c r="AK4" s="10">
        <f>地市名称!C57</f>
        <v>1483</v>
      </c>
      <c r="AL4" s="10">
        <f>地市名称!C58</f>
        <v>2827</v>
      </c>
      <c r="AM4" s="10">
        <f>地市名称!C59</f>
        <v>65</v>
      </c>
      <c r="AN4" s="10">
        <f>地市名称!C60</f>
        <v>269</v>
      </c>
      <c r="AO4" s="10">
        <f>地市名称!C61</f>
        <v>73</v>
      </c>
      <c r="AP4" s="10">
        <f>地市名称!C62</f>
        <v>5308</v>
      </c>
      <c r="AQ4" s="10">
        <f>地市名称!C63</f>
        <v>0</v>
      </c>
      <c r="AR4" s="10">
        <f>地市名称!C64</f>
        <v>0</v>
      </c>
      <c r="AS4" s="10">
        <f>地市名称!C65</f>
        <v>0</v>
      </c>
      <c r="AT4" s="10">
        <f>地市名称!C72</f>
        <v>40</v>
      </c>
      <c r="AU4" s="10">
        <f>地市名称!E72</f>
        <v>53</v>
      </c>
      <c r="AV4" s="10">
        <f>地市名称!C73</f>
        <v>1633</v>
      </c>
      <c r="AW4" s="10">
        <f>地市名称!E73</f>
        <v>1940</v>
      </c>
      <c r="AX4" s="10">
        <f>地市名称!C74</f>
        <v>4504</v>
      </c>
      <c r="AY4" s="10">
        <f>地市名称!E74</f>
        <v>5893</v>
      </c>
      <c r="AZ4" s="10">
        <f>地市名称!C75</f>
        <v>4313</v>
      </c>
      <c r="BA4" s="10">
        <f>地市名称!E75</f>
        <v>4401</v>
      </c>
      <c r="BB4" s="10">
        <f>地市名称!C76</f>
        <v>3</v>
      </c>
      <c r="BC4" s="10">
        <f>地市名称!E76</f>
        <v>7</v>
      </c>
      <c r="BD4" s="10">
        <f>地市名称!C77</f>
        <v>4135</v>
      </c>
      <c r="BE4" s="10">
        <f>地市名称!E77</f>
        <v>3819</v>
      </c>
      <c r="BF4" s="10">
        <f>地市名称!C78</f>
        <v>3581</v>
      </c>
      <c r="BG4" s="10">
        <f>地市名称!E78</f>
        <v>2852</v>
      </c>
      <c r="BH4" s="10" t="str">
        <f>地市名称!A85</f>
        <v>普工</v>
      </c>
      <c r="BI4" s="10">
        <f>地市名称!D85</f>
        <v>5080</v>
      </c>
      <c r="BJ4" s="10">
        <f>地市名称!E85</f>
        <v>1693</v>
      </c>
      <c r="BK4" s="10" t="str">
        <f>地市名称!A86</f>
        <v>业务员</v>
      </c>
      <c r="BL4" s="10">
        <f>地市名称!D86</f>
        <v>1126</v>
      </c>
      <c r="BM4" s="10">
        <f>地市名称!E86</f>
        <v>563</v>
      </c>
      <c r="BN4" s="10" t="str">
        <f>地市名称!A87</f>
        <v>营业员</v>
      </c>
      <c r="BO4" s="10">
        <f>地市名称!D87</f>
        <v>142</v>
      </c>
      <c r="BP4" s="10">
        <f>地市名称!E87</f>
        <v>71</v>
      </c>
      <c r="BQ4" s="10" t="str">
        <f>地市名称!A88</f>
        <v>质检员</v>
      </c>
      <c r="BR4" s="10">
        <f>地市名称!D88</f>
        <v>136</v>
      </c>
      <c r="BS4" s="10">
        <f>地市名称!E88</f>
        <v>68</v>
      </c>
      <c r="BT4" s="10" t="str">
        <f>地市名称!A89</f>
        <v>仓管员</v>
      </c>
      <c r="BU4" s="10">
        <f>地市名称!D89</f>
        <v>128</v>
      </c>
      <c r="BV4" s="10">
        <f>地市名称!E89</f>
        <v>64</v>
      </c>
      <c r="BW4" s="10">
        <f>地市名称!A90</f>
        <v>0</v>
      </c>
      <c r="BX4" s="10">
        <f>地市名称!D90</f>
        <v>0</v>
      </c>
      <c r="BY4" s="10">
        <f>地市名称!E90</f>
        <v>0</v>
      </c>
      <c r="BZ4" s="10">
        <f>地市名称!A91</f>
        <v>0</v>
      </c>
      <c r="CA4" s="10">
        <f>地市名称!D91</f>
        <v>0</v>
      </c>
      <c r="CB4" s="10">
        <f>地市名称!E91</f>
        <v>0</v>
      </c>
      <c r="CC4" s="10">
        <f>地市名称!A92</f>
        <v>0</v>
      </c>
      <c r="CD4" s="10">
        <f>地市名称!D92</f>
        <v>0</v>
      </c>
      <c r="CE4" s="10">
        <f>地市名称!E92</f>
        <v>0</v>
      </c>
      <c r="CF4" s="10" t="e">
        <f>地市名称!#REF!</f>
        <v>#REF!</v>
      </c>
      <c r="CG4" s="10" t="e">
        <f>地市名称!#REF!</f>
        <v>#REF!</v>
      </c>
      <c r="CH4" s="10" t="e">
        <f>地市名称!#REF!</f>
        <v>#REF!</v>
      </c>
      <c r="CI4" s="10" t="e">
        <f>地市名称!#REF!</f>
        <v>#REF!</v>
      </c>
      <c r="CJ4" s="10" t="e">
        <f>地市名称!#REF!</f>
        <v>#REF!</v>
      </c>
      <c r="CK4" s="10" t="e">
        <f>地市名称!#REF!</f>
        <v>#REF!</v>
      </c>
      <c r="CL4" s="10" t="e">
        <f>地市名称!#REF!</f>
        <v>#REF!</v>
      </c>
      <c r="CM4" s="10" t="e">
        <f>地市名称!#REF!</f>
        <v>#REF!</v>
      </c>
      <c r="CN4" s="10" t="e">
        <f>地市名称!#REF!</f>
        <v>#REF!</v>
      </c>
      <c r="CO4" s="10" t="e">
        <f>地市名称!#REF!</f>
        <v>#REF!</v>
      </c>
      <c r="CP4" s="10" t="e">
        <f>地市名称!#REF!</f>
        <v>#REF!</v>
      </c>
      <c r="CQ4" s="10" t="e">
        <f>地市名称!#REF!</f>
        <v>#REF!</v>
      </c>
      <c r="CR4" s="10" t="e">
        <f>地市名称!#REF!</f>
        <v>#REF!</v>
      </c>
      <c r="CS4" s="10" t="e">
        <f>地市名称!#REF!</f>
        <v>#REF!</v>
      </c>
      <c r="CT4" s="10" t="e">
        <f>地市名称!#REF!</f>
        <v>#REF!</v>
      </c>
      <c r="CU4" s="10" t="e">
        <f>地市名称!#REF!</f>
        <v>#REF!</v>
      </c>
      <c r="CV4" s="10" t="e">
        <f>地市名称!#REF!</f>
        <v>#REF!</v>
      </c>
      <c r="CW4" s="10" t="e">
        <f>地市名称!#REF!</f>
        <v>#REF!</v>
      </c>
      <c r="CX4" s="10" t="e">
        <f>地市名称!#REF!</f>
        <v>#REF!</v>
      </c>
      <c r="CY4" s="10" t="e">
        <f>地市名称!#REF!</f>
        <v>#REF!</v>
      </c>
      <c r="CZ4" s="10" t="e">
        <f>地市名称!#REF!</f>
        <v>#REF!</v>
      </c>
      <c r="DA4" s="10" t="e">
        <f>地市名称!#REF!</f>
        <v>#REF!</v>
      </c>
      <c r="DB4" s="10" t="e">
        <f>地市名称!#REF!</f>
        <v>#REF!</v>
      </c>
      <c r="DC4" s="10" t="e">
        <f>地市名称!#REF!</f>
        <v>#REF!</v>
      </c>
      <c r="DD4" s="10" t="e">
        <f>地市名称!#REF!</f>
        <v>#REF!</v>
      </c>
      <c r="DE4" s="10" t="e">
        <f>地市名称!#REF!</f>
        <v>#REF!</v>
      </c>
      <c r="DF4" s="10" t="e">
        <f>地市名称!#REF!</f>
        <v>#REF!</v>
      </c>
      <c r="DG4" s="10" t="e">
        <f>地市名称!#REF!</f>
        <v>#REF!</v>
      </c>
      <c r="DH4" s="10" t="e">
        <f>地市名称!#REF!</f>
        <v>#REF!</v>
      </c>
      <c r="DI4" s="10" t="e">
        <f>地市名称!#REF!</f>
        <v>#REF!</v>
      </c>
      <c r="DJ4" s="10" t="e">
        <f>地市名称!#REF!</f>
        <v>#REF!</v>
      </c>
      <c r="DK4" s="10" t="e">
        <f>地市名称!#REF!</f>
        <v>#REF!</v>
      </c>
      <c r="DL4" s="10" t="e">
        <f>地市名称!#REF!</f>
        <v>#REF!</v>
      </c>
      <c r="DM4" s="10" t="e">
        <f>地市名称!#REF!</f>
        <v>#REF!</v>
      </c>
      <c r="DN4" s="10" t="e">
        <f>地市名称!#REF!</f>
        <v>#REF!</v>
      </c>
      <c r="DO4" s="10" t="e">
        <f>地市名称!#REF!</f>
        <v>#REF!</v>
      </c>
      <c r="DP4" s="10" t="str">
        <f>地市名称!A99</f>
        <v>文 员 </v>
      </c>
      <c r="DQ4" s="10">
        <f>地市名称!D99</f>
        <v>643</v>
      </c>
      <c r="DR4" s="10">
        <f>地市名称!E99</f>
        <v>1261</v>
      </c>
      <c r="DS4" s="10" t="str">
        <f>地市名称!A100</f>
        <v>会计</v>
      </c>
      <c r="DT4" s="10">
        <f>地市名称!D100</f>
        <v>816</v>
      </c>
      <c r="DU4" s="10">
        <f>地市名称!E100</f>
        <v>1600</v>
      </c>
      <c r="DV4" s="10" t="str">
        <f>地市名称!A101</f>
        <v>驾驶员</v>
      </c>
      <c r="DW4" s="10">
        <f>地市名称!D101</f>
        <v>215</v>
      </c>
      <c r="DX4" s="10">
        <f>地市名称!E101</f>
        <v>430</v>
      </c>
      <c r="DY4" s="10" t="str">
        <f>地市名称!A102</f>
        <v>跟单员</v>
      </c>
      <c r="DZ4" s="10">
        <f>地市名称!D102</f>
        <v>306</v>
      </c>
      <c r="EA4" s="10">
        <f>地市名称!E102</f>
        <v>602</v>
      </c>
      <c r="EB4" s="10" t="str">
        <f>地市名称!A103</f>
        <v>电工</v>
      </c>
      <c r="EC4" s="10">
        <f>地市名称!D103</f>
        <v>213</v>
      </c>
      <c r="ED4" s="10">
        <f>地市名称!E103</f>
        <v>426</v>
      </c>
      <c r="EE4" s="10">
        <f>地市名称!A104</f>
        <v>0</v>
      </c>
      <c r="EF4" s="10">
        <f>地市名称!D104</f>
        <v>0</v>
      </c>
      <c r="EG4" s="10">
        <f>地市名称!E104</f>
        <v>0</v>
      </c>
      <c r="EH4" s="10">
        <f>地市名称!A105</f>
        <v>0</v>
      </c>
      <c r="EI4" s="10">
        <f>地市名称!D105</f>
        <v>0</v>
      </c>
      <c r="EJ4" s="10">
        <f>地市名称!E105</f>
        <v>0</v>
      </c>
      <c r="EK4" s="10">
        <f>地市名称!A106</f>
        <v>0</v>
      </c>
      <c r="EL4" s="10">
        <f>地市名称!D106</f>
        <v>0</v>
      </c>
      <c r="EM4" s="10">
        <f>地市名称!E106</f>
        <v>0</v>
      </c>
      <c r="EN4" s="10">
        <f>地市名称!A107</f>
        <v>0</v>
      </c>
      <c r="EO4" s="10">
        <f>地市名称!D107</f>
        <v>0</v>
      </c>
      <c r="EP4" s="10">
        <f>地市名称!E107</f>
        <v>0</v>
      </c>
      <c r="EQ4" s="10">
        <f>地市名称!A108</f>
        <v>0</v>
      </c>
      <c r="ER4" s="10">
        <f>地市名称!D108</f>
        <v>0</v>
      </c>
      <c r="ES4" s="10">
        <f>地市名称!E108</f>
        <v>0</v>
      </c>
      <c r="ET4" s="10">
        <f>地市名称!A109</f>
        <v>0</v>
      </c>
      <c r="EU4" s="10">
        <f>地市名称!D109</f>
        <v>0</v>
      </c>
      <c r="EV4" s="10">
        <f>地市名称!E109</f>
        <v>0</v>
      </c>
      <c r="EW4" s="10">
        <f>地市名称!A110</f>
        <v>0</v>
      </c>
      <c r="EX4" s="10">
        <f>地市名称!D110</f>
        <v>0</v>
      </c>
      <c r="EY4" s="10">
        <f>地市名称!E110</f>
        <v>0</v>
      </c>
      <c r="EZ4" s="10">
        <f>地市名称!A111</f>
        <v>0</v>
      </c>
      <c r="FA4" s="10">
        <f>地市名称!D111</f>
        <v>0</v>
      </c>
      <c r="FB4" s="10">
        <f>地市名称!E111</f>
        <v>0</v>
      </c>
      <c r="FC4" s="10">
        <f>地市名称!A112</f>
        <v>0</v>
      </c>
      <c r="FD4" s="10">
        <f>地市名称!D112</f>
        <v>0</v>
      </c>
      <c r="FE4" s="10">
        <f>地市名称!E112</f>
        <v>0</v>
      </c>
      <c r="FF4" s="10">
        <f>地市名称!A113</f>
        <v>0</v>
      </c>
      <c r="FG4" s="10">
        <f>地市名称!D113</f>
        <v>0</v>
      </c>
      <c r="FH4" s="10">
        <f>地市名称!D113</f>
        <v>0</v>
      </c>
      <c r="FI4" s="10">
        <f>地市名称!A114</f>
        <v>0</v>
      </c>
      <c r="FJ4" s="10">
        <f>地市名称!D114</f>
        <v>0</v>
      </c>
      <c r="FK4" s="10">
        <f>地市名称!D114</f>
        <v>0</v>
      </c>
      <c r="FL4" s="10">
        <f>地市名称!A115</f>
        <v>0</v>
      </c>
      <c r="FM4" s="10">
        <f>地市名称!D115</f>
        <v>0</v>
      </c>
      <c r="FN4" s="10">
        <f>地市名称!E115</f>
        <v>0</v>
      </c>
      <c r="FO4" s="10">
        <f>地市名称!A116</f>
        <v>0</v>
      </c>
      <c r="FP4" s="10">
        <f>地市名称!D116</f>
        <v>0</v>
      </c>
      <c r="FQ4" s="10">
        <f>地市名称!E116</f>
        <v>0</v>
      </c>
      <c r="FR4" s="10" t="e">
        <f>地市名称!#REF!</f>
        <v>#REF!</v>
      </c>
      <c r="FS4" s="10" t="e">
        <f>地市名称!#REF!</f>
        <v>#REF!</v>
      </c>
      <c r="FT4" s="10" t="e">
        <f>地市名称!#REF!</f>
        <v>#REF!</v>
      </c>
      <c r="FU4" s="10" t="e">
        <f>地市名称!#REF!</f>
        <v>#REF!</v>
      </c>
      <c r="FV4" s="10" t="e">
        <f>地市名称!#REF!</f>
        <v>#REF!</v>
      </c>
      <c r="FW4" s="10" t="e">
        <f>地市名称!#REF!</f>
        <v>#REF!</v>
      </c>
      <c r="FX4" s="10">
        <f>地市名称!C123</f>
        <v>3176</v>
      </c>
      <c r="FY4" s="10">
        <f>地市名称!C124</f>
        <v>265</v>
      </c>
      <c r="FZ4" s="10">
        <f>地市名称!C125</f>
        <v>1708</v>
      </c>
      <c r="GA4" s="10">
        <f>地市名称!C126</f>
        <v>2330</v>
      </c>
      <c r="GB4" s="10">
        <f>地市名称!C127</f>
        <v>189</v>
      </c>
      <c r="GC4" s="10">
        <f>地市名称!C128</f>
        <v>2674</v>
      </c>
      <c r="GD4" s="10">
        <f>地市名称!C129</f>
        <v>8847</v>
      </c>
      <c r="GE4" s="10">
        <f>地市名称!C130</f>
        <v>41</v>
      </c>
      <c r="GF4" s="10" t="str">
        <f>地市名称!C137</f>
        <v>--</v>
      </c>
      <c r="GG4" s="10">
        <f>地市名称!E137</f>
        <v>10903</v>
      </c>
      <c r="GH4" s="10" t="str">
        <f>地市名称!C138</f>
        <v>--</v>
      </c>
      <c r="GI4" s="10">
        <f>地市名称!E138</f>
        <v>8062</v>
      </c>
      <c r="GJ4" s="10" t="str">
        <f>地市名称!C139</f>
        <v>--</v>
      </c>
      <c r="GK4" s="10">
        <f>地市名称!C148</f>
        <v>5643</v>
      </c>
      <c r="GL4" s="10">
        <f>地市名称!E148</f>
        <v>7633</v>
      </c>
      <c r="GM4" s="10">
        <f>地市名称!C149</f>
        <v>4915</v>
      </c>
      <c r="GN4" s="10">
        <f>地市名称!E149</f>
        <v>5302</v>
      </c>
      <c r="GO4" s="10">
        <f>地市名称!C150</f>
        <v>2949</v>
      </c>
      <c r="GP4" s="10">
        <f>地市名称!E150</f>
        <v>3413</v>
      </c>
      <c r="GQ4" s="10">
        <f>地市名称!C151</f>
        <v>1855</v>
      </c>
      <c r="GR4" s="10">
        <f>地市名称!E151</f>
        <v>2617</v>
      </c>
      <c r="GS4" s="10">
        <f>地市名称!C152</f>
        <v>2847</v>
      </c>
      <c r="GT4" s="10">
        <f>地市名称!C159</f>
        <v>3880</v>
      </c>
      <c r="GU4" s="10">
        <f>地市名称!E159</f>
        <v>4896</v>
      </c>
      <c r="GV4" s="10">
        <f>地市名称!C160</f>
        <v>5963</v>
      </c>
      <c r="GW4" s="10">
        <f>地市名称!E160</f>
        <v>6567</v>
      </c>
      <c r="GX4" s="10">
        <f>地市名称!E161</f>
        <v>3836</v>
      </c>
      <c r="GY4" s="10">
        <f>地市名称!E161</f>
        <v>3836</v>
      </c>
      <c r="GZ4" s="10">
        <f>地市名称!C162</f>
        <v>5195</v>
      </c>
      <c r="HA4" s="10">
        <f>地市名称!E162</f>
        <v>6258</v>
      </c>
      <c r="HB4" s="10">
        <f>地市名称!C163</f>
        <v>1218</v>
      </c>
      <c r="HC4" s="10">
        <f>地市名称!E163</f>
        <v>1238</v>
      </c>
      <c r="HD4" s="10">
        <f>地市名称!C164</f>
        <v>9</v>
      </c>
      <c r="HE4" s="10">
        <f>地市名称!E164</f>
        <v>6</v>
      </c>
      <c r="HF4" s="10">
        <f>地市名称!C165</f>
        <v>1944</v>
      </c>
      <c r="HG4" s="10">
        <f>地市名称!C172</f>
        <v>1272</v>
      </c>
      <c r="HH4" s="10">
        <f>地市名称!E172</f>
        <v>1194</v>
      </c>
      <c r="HI4" s="10">
        <f>地市名称!C173</f>
        <v>724</v>
      </c>
      <c r="HJ4" s="10">
        <f>地市名称!E173</f>
        <v>553</v>
      </c>
      <c r="HK4" s="10">
        <f>地市名称!C174</f>
        <v>16</v>
      </c>
      <c r="HL4" s="10">
        <f>地市名称!E174</f>
        <v>13</v>
      </c>
      <c r="HM4" s="10">
        <f>地市名称!C175</f>
        <v>9</v>
      </c>
      <c r="HN4" s="10">
        <f>地市名称!E175</f>
        <v>4</v>
      </c>
      <c r="HO4" s="10">
        <f>地市名称!C176</f>
        <v>14</v>
      </c>
      <c r="HP4" s="10">
        <f>地市名称!E176</f>
        <v>7</v>
      </c>
      <c r="HQ4" s="10">
        <f>地市名称!C177</f>
        <v>1284</v>
      </c>
      <c r="HR4" s="10">
        <f>地市名称!E177</f>
        <v>1208</v>
      </c>
      <c r="HS4" s="10">
        <f>地市名称!C178</f>
        <v>34</v>
      </c>
      <c r="HT4" s="10">
        <f>地市名称!E178</f>
        <v>30</v>
      </c>
      <c r="HU4" s="10">
        <f>地市名称!C179</f>
        <v>7</v>
      </c>
      <c r="HV4" s="10">
        <f>地市名称!E179</f>
        <v>4</v>
      </c>
      <c r="HW4" s="10">
        <f>地市名称!E180</f>
        <v>15952</v>
      </c>
      <c r="HX4" s="10">
        <f>地市名称!C181</f>
        <v>14849</v>
      </c>
    </row>
  </sheetData>
  <mergeCells count="12">
    <mergeCell ref="A1:C1"/>
    <mergeCell ref="D1:F1"/>
    <mergeCell ref="G1:AC1"/>
    <mergeCell ref="AD1:AS1"/>
    <mergeCell ref="AT1:BG1"/>
    <mergeCell ref="BH1:DO1"/>
    <mergeCell ref="DQ1:EJ1"/>
    <mergeCell ref="FX1:GE1"/>
    <mergeCell ref="GF1:GJ1"/>
    <mergeCell ref="GK1:GS1"/>
    <mergeCell ref="GT1:HF1"/>
    <mergeCell ref="HG1:HX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地市名称</vt:lpstr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</dc:creator>
  <cp:lastModifiedBy>ding</cp:lastModifiedBy>
  <dcterms:created xsi:type="dcterms:W3CDTF">2018-04-20T07:15:00Z</dcterms:created>
  <dcterms:modified xsi:type="dcterms:W3CDTF">2023-12-21T08:31:35Z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ICV">
    <vt:lpwstr>6C1A40B37CBC4486B0E62DA3C62C4129</vt:lpwstr>
  </property>
</Properties>
</file>