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19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<sst xmlns="http://schemas.openxmlformats.org/spreadsheetml/2006/main" count="443" uniqueCount="259">
  <si>
    <t>阳江市2022年第四季度人力资源市场供求分析汇总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</si>
  <si>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</si>
  <si>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</si>
  <si>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</si>
  <si>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</si>
  <si>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</si>
  <si>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</si>
  <si>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</si>
  <si>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</si>
  <si>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r>
      <rPr>
        <b/>
        <sz val="11"/>
        <color indexed="8"/>
        <rFont val="宋体"/>
        <charset val="134"/>
      </rPr>
      <t>续表一</t>
    </r>
    <r>
      <rPr>
        <b/>
        <sz val="11"/>
        <color indexed="8"/>
        <rFont val="Times New Roman"/>
        <charset val="134"/>
      </rPr>
      <t xml:space="preserve">. </t>
    </r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</si>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</sst>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0.00_ "/>
    <numFmt numFmtId="178" formatCode="0.00_);[Red]\(0.00\)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0" borderId="0"/>
    <xf numFmtId="0" fontId="10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5">
    <xf numFmtId="0" fontId="0" fillId="0" borderId="0" xfId="0" applyAlignment="1"/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6" fontId="2" fillId="0" borderId="0" xfId="0" applyNumberFormat="1" applyFont="1" applyFill="1" applyAlignment="1"/>
    <xf numFmtId="0" fontId="2" fillId="0" borderId="0" xfId="0" applyFont="1" applyFill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177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/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2" fillId="0" borderId="1" xfId="0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/>
    <xf numFmtId="0" fontId="0" fillId="0" borderId="0" xfId="0" applyNumberFormat="1" applyFont="1" applyBorder="1" applyAlignment="1"/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0" fontId="0" fillId="0" borderId="1" xfId="0" applyFont="1" applyBorder="1" applyAlignment="1">
      <alignment horizontal="right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197</xdr:row>
      <xdr:rowOff>123825</xdr:rowOff>
    </xdr:from>
    <xdr:to>
      <xdr:col>8</xdr:col>
      <xdr:colOff>495300</xdr:colOff>
      <xdr:row>227</xdr:row>
      <xdr:rowOff>161925</xdr:rowOff>
    </xdr:to>
    <xdr:sp>
      <xdr:nvSpPr>
        <xdr:cNvPr id="2048" name="TextBox 1"/>
        <xdr:cNvSpPr txBox="1"/>
      </xdr:nvSpPr>
      <xdr:spPr>
        <a:xfrm>
          <a:off x="228600" y="36509325"/>
          <a:ext cx="7572375" cy="5181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逻辑关系式：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甲栏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乙栏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关于表格中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的计算，原则上等于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除以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求职人数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，即（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）。但是，如果表格中出现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的数据时，则将该数据按照对应权重关系分配到各行后，再计算相应行的求人倍率。以续表四为例，计算公式：各行求人倍率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/[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各行求职人数（实际）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无要求的需求人数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*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各行求职人数所占比重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]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。续表九、续表十、续表十一各行求人倍率，均参照此公式计算。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"/>
  <sheetViews>
    <sheetView tabSelected="1" workbookViewId="0">
      <selection activeCell="A22" sqref="A22:A27"/>
    </sheetView>
  </sheetViews>
  <sheetFormatPr defaultColWidth="9" defaultRowHeight="13.5"/>
  <cols>
    <col min="1" max="1" width="27.625" style="19" customWidth="1"/>
    <col min="2" max="2" width="5.5" style="19" customWidth="1"/>
    <col min="3" max="3" width="9" style="19"/>
    <col min="4" max="4" width="13.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38" customHeight="1" spans="1:7">
      <c r="A1" s="20" t="s">
        <v>0</v>
      </c>
      <c r="B1" s="20"/>
      <c r="C1" s="20"/>
      <c r="D1" s="20"/>
      <c r="E1" s="20"/>
      <c r="F1" s="20"/>
      <c r="G1" s="20"/>
    </row>
    <row r="2" spans="1:1">
      <c r="A2" s="21"/>
    </row>
    <row r="3" spans="1: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3">
        <f>C11</f>
        <v>4557</v>
      </c>
      <c r="D5" s="23">
        <f>E71</f>
        <v>4974</v>
      </c>
      <c r="E5" s="24">
        <f>IFERROR(C5/D5,0)</f>
        <v>0.916164053075995</v>
      </c>
    </row>
    <row r="6" spans="1:5">
      <c r="A6" s="25"/>
      <c r="B6" s="25"/>
      <c r="C6" s="26"/>
      <c r="D6" s="26"/>
      <c r="E6" s="26"/>
    </row>
    <row r="7" ht="14.25" spans="1:1">
      <c r="A7" s="21" t="s">
        <v>9</v>
      </c>
    </row>
    <row r="8" spans="1:4">
      <c r="A8" s="22" t="s">
        <v>1</v>
      </c>
      <c r="B8" s="22" t="s">
        <v>2</v>
      </c>
      <c r="C8" s="27" t="s">
        <v>10</v>
      </c>
      <c r="D8" s="27"/>
    </row>
    <row r="9" spans="1:4">
      <c r="A9" s="22"/>
      <c r="B9" s="22"/>
      <c r="C9" s="27" t="s">
        <v>3</v>
      </c>
      <c r="D9" s="27" t="s">
        <v>11</v>
      </c>
    </row>
    <row r="10" spans="1:4">
      <c r="A10" s="22" t="s">
        <v>6</v>
      </c>
      <c r="B10" s="22" t="s">
        <v>7</v>
      </c>
      <c r="C10" s="27">
        <v>4</v>
      </c>
      <c r="D10" s="27">
        <v>5</v>
      </c>
    </row>
    <row r="11" spans="1:4">
      <c r="A11" s="22" t="s">
        <v>12</v>
      </c>
      <c r="B11" s="22">
        <v>2</v>
      </c>
      <c r="C11" s="22">
        <f>C12+C13+C14</f>
        <v>4557</v>
      </c>
      <c r="D11" s="28">
        <f>SUM(D12:D14)</f>
        <v>1</v>
      </c>
    </row>
    <row r="12" spans="1:4">
      <c r="A12" s="22" t="s">
        <v>13</v>
      </c>
      <c r="B12" s="22">
        <v>3</v>
      </c>
      <c r="C12" s="23">
        <f>C21-C22</f>
        <v>5</v>
      </c>
      <c r="D12" s="28">
        <f>IFERROR(C12/$C$11,0)</f>
        <v>0.0010972130787799</v>
      </c>
    </row>
    <row r="13" spans="1:4">
      <c r="A13" s="22" t="s">
        <v>14</v>
      </c>
      <c r="B13" s="22">
        <v>4</v>
      </c>
      <c r="C13" s="23">
        <f>C23-C24+C25-C26+C27+C28</f>
        <v>2187</v>
      </c>
      <c r="D13" s="28">
        <f>IFERROR(C13/$C$11,0)</f>
        <v>0.479921000658328</v>
      </c>
    </row>
    <row r="14" spans="1:4">
      <c r="A14" s="22" t="s">
        <v>15</v>
      </c>
      <c r="B14" s="22">
        <v>5</v>
      </c>
      <c r="C14" s="23">
        <f>C22+C24+C26+C29+C30+C31+C32+C33+C34+C35+C36+C37+C38+C39+C40+C41+C42+C43</f>
        <v>2365</v>
      </c>
      <c r="D14" s="28">
        <f>IFERROR(C14/$C$11,0)</f>
        <v>0.518981786262892</v>
      </c>
    </row>
    <row r="15" spans="1:4">
      <c r="A15" s="25"/>
      <c r="B15" s="25"/>
      <c r="C15" s="25"/>
      <c r="D15" s="25"/>
    </row>
    <row r="16" spans="1:1">
      <c r="A16" s="21" t="s">
        <v>16</v>
      </c>
    </row>
    <row r="17" ht="21" customHeight="1" spans="1:4">
      <c r="A17" s="22" t="s">
        <v>1</v>
      </c>
      <c r="B17" s="22" t="s">
        <v>2</v>
      </c>
      <c r="C17" s="22" t="s">
        <v>17</v>
      </c>
      <c r="D17" s="22"/>
    </row>
    <row r="18" spans="1:4">
      <c r="A18" s="22"/>
      <c r="B18" s="22"/>
      <c r="C18" s="22" t="s">
        <v>3</v>
      </c>
      <c r="D18" s="22" t="s">
        <v>11</v>
      </c>
    </row>
    <row r="19" spans="1:4">
      <c r="A19" s="22" t="s">
        <v>6</v>
      </c>
      <c r="B19" s="22" t="s">
        <v>7</v>
      </c>
      <c r="C19" s="22">
        <v>6</v>
      </c>
      <c r="D19" s="22">
        <v>7</v>
      </c>
    </row>
    <row r="20" spans="1:4">
      <c r="A20" s="29" t="s">
        <v>12</v>
      </c>
      <c r="B20" s="22">
        <v>6</v>
      </c>
      <c r="C20" s="22">
        <f>SUM(C21:C43)-C22-C24-C26</f>
        <v>4557</v>
      </c>
      <c r="D20" s="28">
        <f>SUM(D21:D43)-D26-D24-D22</f>
        <v>1</v>
      </c>
    </row>
    <row r="21" spans="1:6">
      <c r="A21" s="29" t="s">
        <v>18</v>
      </c>
      <c r="B21" s="22">
        <v>7</v>
      </c>
      <c r="C21" s="30">
        <v>5</v>
      </c>
      <c r="D21" s="28">
        <f>IFERROR(C21/$C$11,0)</f>
        <v>0.0010972130787799</v>
      </c>
      <c r="F21" s="31"/>
    </row>
    <row r="22" ht="27" spans="1:6">
      <c r="A22" s="32" t="s">
        <v>19</v>
      </c>
      <c r="B22" s="22">
        <v>8</v>
      </c>
      <c r="C22" s="30">
        <v>0</v>
      </c>
      <c r="D22" s="28">
        <f t="shared" ref="D22:D43" si="0">IFERROR(C22/$C$11,0)</f>
        <v>0</v>
      </c>
      <c r="F22" s="31"/>
    </row>
    <row r="23" spans="1:6">
      <c r="A23" s="32" t="s">
        <v>20</v>
      </c>
      <c r="B23" s="22">
        <v>9</v>
      </c>
      <c r="C23" s="30">
        <v>0</v>
      </c>
      <c r="D23" s="28">
        <f t="shared" si="0"/>
        <v>0</v>
      </c>
      <c r="F23" s="31"/>
    </row>
    <row r="24" ht="27" spans="1:6">
      <c r="A24" s="32" t="s">
        <v>21</v>
      </c>
      <c r="B24" s="22">
        <v>10</v>
      </c>
      <c r="C24" s="30">
        <v>0</v>
      </c>
      <c r="D24" s="28">
        <f t="shared" si="0"/>
        <v>0</v>
      </c>
      <c r="F24" s="31"/>
    </row>
    <row r="25" spans="1:6">
      <c r="A25" s="32" t="s">
        <v>22</v>
      </c>
      <c r="B25" s="22">
        <v>11</v>
      </c>
      <c r="C25" s="30">
        <v>2568</v>
      </c>
      <c r="D25" s="28">
        <f t="shared" si="0"/>
        <v>0.563528637261356</v>
      </c>
      <c r="F25" s="31"/>
    </row>
    <row r="26" ht="27" spans="1:6">
      <c r="A26" s="32" t="s">
        <v>23</v>
      </c>
      <c r="B26" s="22">
        <v>12</v>
      </c>
      <c r="C26" s="30">
        <v>498</v>
      </c>
      <c r="D26" s="28">
        <f t="shared" si="0"/>
        <v>0.109282422646478</v>
      </c>
      <c r="F26" s="31"/>
    </row>
    <row r="27" ht="27" spans="1:6">
      <c r="A27" s="32" t="s">
        <v>24</v>
      </c>
      <c r="B27" s="22">
        <v>13</v>
      </c>
      <c r="C27" s="30">
        <v>79</v>
      </c>
      <c r="D27" s="28">
        <f t="shared" si="0"/>
        <v>0.0173359666447224</v>
      </c>
      <c r="F27" s="31"/>
    </row>
    <row r="28" spans="1:6">
      <c r="A28" s="29" t="s">
        <v>25</v>
      </c>
      <c r="B28" s="22">
        <v>14</v>
      </c>
      <c r="C28" s="30">
        <v>38</v>
      </c>
      <c r="D28" s="28">
        <f t="shared" si="0"/>
        <v>0.00833881939872723</v>
      </c>
      <c r="F28" s="31"/>
    </row>
    <row r="29" spans="1:6">
      <c r="A29" s="29" t="s">
        <v>26</v>
      </c>
      <c r="B29" s="22">
        <v>15</v>
      </c>
      <c r="C29" s="30">
        <v>68</v>
      </c>
      <c r="D29" s="28">
        <f t="shared" si="0"/>
        <v>0.0149220978714066</v>
      </c>
      <c r="F29" s="31"/>
    </row>
    <row r="30" spans="1:6">
      <c r="A30" s="29" t="s">
        <v>27</v>
      </c>
      <c r="B30" s="22">
        <v>16</v>
      </c>
      <c r="C30" s="30">
        <v>43</v>
      </c>
      <c r="D30" s="28">
        <f t="shared" si="0"/>
        <v>0.00943603247750713</v>
      </c>
      <c r="F30" s="31"/>
    </row>
    <row r="31" spans="1:6">
      <c r="A31" s="29" t="s">
        <v>28</v>
      </c>
      <c r="B31" s="22">
        <v>17</v>
      </c>
      <c r="C31" s="30">
        <v>1171</v>
      </c>
      <c r="D31" s="28">
        <f t="shared" si="0"/>
        <v>0.256967303050252</v>
      </c>
      <c r="F31" s="31"/>
    </row>
    <row r="32" ht="27" spans="1:6">
      <c r="A32" s="29" t="s">
        <v>29</v>
      </c>
      <c r="B32" s="22">
        <v>18</v>
      </c>
      <c r="C32" s="30">
        <v>238</v>
      </c>
      <c r="D32" s="28">
        <f t="shared" si="0"/>
        <v>0.0522273425499232</v>
      </c>
      <c r="F32" s="31"/>
    </row>
    <row r="33" spans="1:6">
      <c r="A33" s="29" t="s">
        <v>30</v>
      </c>
      <c r="B33" s="22">
        <v>19</v>
      </c>
      <c r="C33" s="30">
        <v>29</v>
      </c>
      <c r="D33" s="28">
        <f t="shared" si="0"/>
        <v>0.00636383585692341</v>
      </c>
      <c r="F33" s="31"/>
    </row>
    <row r="34" spans="1:6">
      <c r="A34" s="29" t="s">
        <v>31</v>
      </c>
      <c r="B34" s="22">
        <v>20</v>
      </c>
      <c r="C34" s="30">
        <v>148</v>
      </c>
      <c r="D34" s="28">
        <f t="shared" si="0"/>
        <v>0.032477507131885</v>
      </c>
      <c r="F34" s="31"/>
    </row>
    <row r="35" spans="1:6">
      <c r="A35" s="29" t="s">
        <v>32</v>
      </c>
      <c r="B35" s="22">
        <v>21</v>
      </c>
      <c r="C35" s="30">
        <v>32</v>
      </c>
      <c r="D35" s="28">
        <f t="shared" si="0"/>
        <v>0.00702216370419135</v>
      </c>
      <c r="F35" s="31"/>
    </row>
    <row r="36" spans="1:6">
      <c r="A36" s="29" t="s">
        <v>33</v>
      </c>
      <c r="B36" s="22">
        <v>22</v>
      </c>
      <c r="C36" s="30">
        <v>0</v>
      </c>
      <c r="D36" s="28">
        <f t="shared" si="0"/>
        <v>0</v>
      </c>
      <c r="F36" s="31"/>
    </row>
    <row r="37" spans="1:6">
      <c r="A37" s="29" t="s">
        <v>34</v>
      </c>
      <c r="B37" s="22">
        <v>23</v>
      </c>
      <c r="C37" s="30">
        <v>0</v>
      </c>
      <c r="D37" s="28">
        <f t="shared" si="0"/>
        <v>0</v>
      </c>
      <c r="F37" s="31"/>
    </row>
    <row r="38" spans="1:6">
      <c r="A38" s="29" t="s">
        <v>35</v>
      </c>
      <c r="B38" s="22">
        <v>24</v>
      </c>
      <c r="C38" s="30">
        <v>74</v>
      </c>
      <c r="D38" s="28">
        <f t="shared" si="0"/>
        <v>0.0162387535659425</v>
      </c>
      <c r="F38" s="31"/>
    </row>
    <row r="39" spans="1:6">
      <c r="A39" s="29" t="s">
        <v>36</v>
      </c>
      <c r="B39" s="22">
        <v>25</v>
      </c>
      <c r="C39" s="30">
        <v>37</v>
      </c>
      <c r="D39" s="28">
        <f t="shared" si="0"/>
        <v>0.00811937678297125</v>
      </c>
      <c r="F39" s="31"/>
    </row>
    <row r="40" spans="1:6">
      <c r="A40" s="29" t="s">
        <v>37</v>
      </c>
      <c r="B40" s="22">
        <v>26</v>
      </c>
      <c r="C40" s="30">
        <v>0</v>
      </c>
      <c r="D40" s="28">
        <f t="shared" si="0"/>
        <v>0</v>
      </c>
      <c r="F40" s="31"/>
    </row>
    <row r="41" spans="1:6">
      <c r="A41" s="29" t="s">
        <v>38</v>
      </c>
      <c r="B41" s="22">
        <v>27</v>
      </c>
      <c r="C41" s="30">
        <v>27</v>
      </c>
      <c r="D41" s="28">
        <f t="shared" si="0"/>
        <v>0.00592495062541146</v>
      </c>
      <c r="F41" s="31"/>
    </row>
    <row r="42" ht="17" customHeight="1" spans="1:6">
      <c r="A42" s="29" t="s">
        <v>39</v>
      </c>
      <c r="B42" s="22">
        <v>28</v>
      </c>
      <c r="C42" s="30">
        <v>0</v>
      </c>
      <c r="D42" s="28">
        <f t="shared" si="0"/>
        <v>0</v>
      </c>
      <c r="F42" s="31"/>
    </row>
    <row r="43" spans="1:6">
      <c r="A43" s="29" t="s">
        <v>40</v>
      </c>
      <c r="B43" s="22">
        <v>29</v>
      </c>
      <c r="C43" s="30">
        <v>0</v>
      </c>
      <c r="D43" s="28">
        <f t="shared" si="0"/>
        <v>0</v>
      </c>
      <c r="F43" s="31"/>
    </row>
    <row r="44" spans="1:4">
      <c r="A44" s="25"/>
      <c r="B44" s="33"/>
      <c r="C44" s="34"/>
      <c r="D44" s="33"/>
    </row>
    <row r="45" spans="1:1">
      <c r="A45" s="21" t="s">
        <v>41</v>
      </c>
    </row>
    <row r="46" ht="32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4557</v>
      </c>
      <c r="D49" s="28">
        <f>D50+D63+D64+D65</f>
        <v>1</v>
      </c>
    </row>
    <row r="50" spans="1:4">
      <c r="A50" s="29" t="s">
        <v>44</v>
      </c>
      <c r="B50" s="22">
        <v>31</v>
      </c>
      <c r="C50" s="22">
        <f>C51+C60+C61+C62</f>
        <v>4557</v>
      </c>
      <c r="D50" s="28">
        <f>IFERROR(C50/$C$11,0)</f>
        <v>1</v>
      </c>
    </row>
    <row r="51" spans="1:4">
      <c r="A51" s="29" t="s">
        <v>45</v>
      </c>
      <c r="B51" s="22">
        <v>32</v>
      </c>
      <c r="C51" s="22">
        <f>C52+C53+C54+C55+C56+C57+C58+C59</f>
        <v>3163</v>
      </c>
      <c r="D51" s="28">
        <f t="shared" ref="D51:D65" si="1">IFERROR(C51/$C$11,0)</f>
        <v>0.694096993636164</v>
      </c>
    </row>
    <row r="52" spans="1:7">
      <c r="A52" s="29" t="s">
        <v>46</v>
      </c>
      <c r="B52" s="22">
        <v>33</v>
      </c>
      <c r="C52" s="30">
        <v>10</v>
      </c>
      <c r="D52" s="28">
        <f t="shared" si="1"/>
        <v>0.0021944261575598</v>
      </c>
      <c r="F52" s="31"/>
      <c r="G52" s="31"/>
    </row>
    <row r="53" spans="1:7">
      <c r="A53" s="29" t="s">
        <v>47</v>
      </c>
      <c r="B53" s="22">
        <v>34</v>
      </c>
      <c r="C53" s="30">
        <v>0</v>
      </c>
      <c r="D53" s="28">
        <f t="shared" si="1"/>
        <v>0</v>
      </c>
      <c r="F53" s="31"/>
      <c r="G53" s="31"/>
    </row>
    <row r="54" spans="1:7">
      <c r="A54" s="29" t="s">
        <v>48</v>
      </c>
      <c r="B54" s="22">
        <v>35</v>
      </c>
      <c r="C54" s="30">
        <v>10</v>
      </c>
      <c r="D54" s="28">
        <f t="shared" si="1"/>
        <v>0.0021944261575598</v>
      </c>
      <c r="F54" s="31"/>
      <c r="G54" s="31"/>
    </row>
    <row r="55" spans="1:7">
      <c r="A55" s="29" t="s">
        <v>49</v>
      </c>
      <c r="B55" s="22">
        <v>36</v>
      </c>
      <c r="C55" s="30">
        <v>5</v>
      </c>
      <c r="D55" s="28">
        <f t="shared" si="1"/>
        <v>0.0010972130787799</v>
      </c>
      <c r="F55" s="31"/>
      <c r="G55" s="31"/>
    </row>
    <row r="56" spans="1:7">
      <c r="A56" s="29" t="s">
        <v>50</v>
      </c>
      <c r="B56" s="22">
        <v>37</v>
      </c>
      <c r="C56" s="30">
        <v>2058</v>
      </c>
      <c r="D56" s="28">
        <f t="shared" si="1"/>
        <v>0.451612903225806</v>
      </c>
      <c r="F56" s="31"/>
      <c r="G56" s="31"/>
    </row>
    <row r="57" spans="1:7">
      <c r="A57" s="29" t="s">
        <v>51</v>
      </c>
      <c r="B57" s="22">
        <v>38</v>
      </c>
      <c r="C57" s="30">
        <v>365</v>
      </c>
      <c r="D57" s="28">
        <f t="shared" si="1"/>
        <v>0.0800965547509326</v>
      </c>
      <c r="F57" s="31"/>
      <c r="G57" s="31"/>
    </row>
    <row r="58" spans="1:7">
      <c r="A58" s="29" t="s">
        <v>52</v>
      </c>
      <c r="B58" s="22">
        <v>39</v>
      </c>
      <c r="C58" s="30">
        <v>699</v>
      </c>
      <c r="D58" s="28">
        <f t="shared" si="1"/>
        <v>0.15339038841343</v>
      </c>
      <c r="F58" s="31"/>
      <c r="G58" s="31"/>
    </row>
    <row r="59" spans="1:7">
      <c r="A59" s="29" t="s">
        <v>53</v>
      </c>
      <c r="B59" s="22">
        <v>40</v>
      </c>
      <c r="C59" s="30">
        <v>16</v>
      </c>
      <c r="D59" s="28">
        <f t="shared" si="1"/>
        <v>0.00351108185209568</v>
      </c>
      <c r="F59" s="31"/>
      <c r="G59" s="31"/>
    </row>
    <row r="60" spans="1:7">
      <c r="A60" s="29" t="s">
        <v>54</v>
      </c>
      <c r="B60" s="22">
        <v>41</v>
      </c>
      <c r="C60" s="30">
        <v>59</v>
      </c>
      <c r="D60" s="28">
        <f t="shared" si="1"/>
        <v>0.0129471143296028</v>
      </c>
      <c r="F60" s="31"/>
      <c r="G60" s="31"/>
    </row>
    <row r="61" spans="1:7">
      <c r="A61" s="29" t="s">
        <v>55</v>
      </c>
      <c r="B61" s="22">
        <v>42</v>
      </c>
      <c r="C61" s="30">
        <v>16</v>
      </c>
      <c r="D61" s="28">
        <f t="shared" si="1"/>
        <v>0.00351108185209568</v>
      </c>
      <c r="F61" s="31"/>
      <c r="G61" s="31"/>
    </row>
    <row r="62" spans="1:7">
      <c r="A62" s="29" t="s">
        <v>56</v>
      </c>
      <c r="B62" s="22">
        <v>43</v>
      </c>
      <c r="C62" s="30">
        <v>1319</v>
      </c>
      <c r="D62" s="28">
        <f t="shared" si="1"/>
        <v>0.289444810182137</v>
      </c>
      <c r="F62" s="35"/>
      <c r="G62" s="31"/>
    </row>
    <row r="63" spans="1:7">
      <c r="A63" s="29" t="s">
        <v>57</v>
      </c>
      <c r="B63" s="22">
        <v>44</v>
      </c>
      <c r="C63" s="30">
        <v>0</v>
      </c>
      <c r="D63" s="28">
        <f t="shared" si="1"/>
        <v>0</v>
      </c>
      <c r="F63" s="31"/>
      <c r="G63" s="31"/>
    </row>
    <row r="64" spans="1:7">
      <c r="A64" s="29" t="s">
        <v>58</v>
      </c>
      <c r="B64" s="22">
        <v>45</v>
      </c>
      <c r="C64" s="30">
        <v>0</v>
      </c>
      <c r="D64" s="28">
        <f t="shared" si="1"/>
        <v>0</v>
      </c>
      <c r="F64" s="31"/>
      <c r="G64" s="31"/>
    </row>
    <row r="65" spans="1:7">
      <c r="A65" s="29" t="s">
        <v>59</v>
      </c>
      <c r="B65" s="22">
        <v>46</v>
      </c>
      <c r="C65" s="30">
        <v>0</v>
      </c>
      <c r="D65" s="28">
        <f t="shared" si="1"/>
        <v>0</v>
      </c>
      <c r="F65" s="31"/>
      <c r="G65" s="31"/>
    </row>
    <row r="67" spans="1:1">
      <c r="A67" s="21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36"/>
      <c r="I69" s="36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36"/>
      <c r="I70" s="36"/>
    </row>
    <row r="71" spans="1:9">
      <c r="A71" s="22" t="s">
        <v>12</v>
      </c>
      <c r="B71" s="22">
        <v>47</v>
      </c>
      <c r="C71" s="22">
        <f>SUM(C72:C78)</f>
        <v>4557</v>
      </c>
      <c r="D71" s="28">
        <f>SUM(D72:D78)</f>
        <v>1</v>
      </c>
      <c r="E71" s="22">
        <f>SUM(E72:E79)</f>
        <v>4974</v>
      </c>
      <c r="F71" s="28">
        <f>SUM(F72:F79)</f>
        <v>1</v>
      </c>
      <c r="G71" s="24">
        <f>IFERROR(C71/E71,0)</f>
        <v>0.916164053075995</v>
      </c>
      <c r="H71" s="36"/>
      <c r="I71" s="36"/>
    </row>
    <row r="72" spans="1:9">
      <c r="A72" s="29" t="s">
        <v>62</v>
      </c>
      <c r="B72" s="22">
        <v>48</v>
      </c>
      <c r="C72" s="30">
        <v>95</v>
      </c>
      <c r="D72" s="28">
        <f>IFERROR(C72/$C$11,0)</f>
        <v>0.0208470484968181</v>
      </c>
      <c r="E72" s="30">
        <v>14</v>
      </c>
      <c r="F72" s="28">
        <f>IFERROR(E72/$E$71,0)</f>
        <v>0.00281463610776035</v>
      </c>
      <c r="G72" s="24">
        <f>IFERROR(C72/(E72+$E$79*F72),0)</f>
        <v>6.78571428571429</v>
      </c>
      <c r="H72" s="36"/>
      <c r="I72" s="36"/>
    </row>
    <row r="73" spans="1:7">
      <c r="A73" s="29" t="s">
        <v>63</v>
      </c>
      <c r="B73" s="22">
        <v>49</v>
      </c>
      <c r="C73" s="30">
        <v>402</v>
      </c>
      <c r="D73" s="28">
        <f t="shared" ref="D73:D78" si="2">IFERROR(C73/$C$11,0)</f>
        <v>0.0882159315339039</v>
      </c>
      <c r="E73" s="30">
        <v>508</v>
      </c>
      <c r="F73" s="28">
        <f t="shared" ref="F73:F79" si="3">IFERROR(E73/$E$71,0)</f>
        <v>0.102131081624447</v>
      </c>
      <c r="G73" s="24">
        <f t="shared" ref="G73:G78" si="4">IFERROR(C73/(E73+$E$79*F73),0)</f>
        <v>0.791338582677165</v>
      </c>
    </row>
    <row r="74" spans="1:7">
      <c r="A74" s="29" t="s">
        <v>64</v>
      </c>
      <c r="B74" s="22">
        <v>50</v>
      </c>
      <c r="C74" s="30">
        <v>1116</v>
      </c>
      <c r="D74" s="28">
        <f t="shared" si="2"/>
        <v>0.244897959183673</v>
      </c>
      <c r="E74" s="30">
        <v>1545</v>
      </c>
      <c r="F74" s="28">
        <f t="shared" si="3"/>
        <v>0.310615199034982</v>
      </c>
      <c r="G74" s="24">
        <f t="shared" si="4"/>
        <v>0.722330097087379</v>
      </c>
    </row>
    <row r="75" spans="1:7">
      <c r="A75" s="29" t="s">
        <v>65</v>
      </c>
      <c r="B75" s="22">
        <v>51</v>
      </c>
      <c r="C75" s="30">
        <v>1045</v>
      </c>
      <c r="D75" s="28">
        <f t="shared" si="2"/>
        <v>0.229317533464999</v>
      </c>
      <c r="E75" s="30">
        <v>1154</v>
      </c>
      <c r="F75" s="28">
        <f t="shared" si="3"/>
        <v>0.232006433453961</v>
      </c>
      <c r="G75" s="24">
        <f t="shared" si="4"/>
        <v>0.905545927209705</v>
      </c>
    </row>
    <row r="76" spans="1:7">
      <c r="A76" s="29" t="s">
        <v>66</v>
      </c>
      <c r="B76" s="22">
        <v>52</v>
      </c>
      <c r="C76" s="30">
        <v>1</v>
      </c>
      <c r="D76" s="28">
        <f t="shared" si="2"/>
        <v>0.00021944261575598</v>
      </c>
      <c r="E76" s="30">
        <v>2</v>
      </c>
      <c r="F76" s="28">
        <f t="shared" si="3"/>
        <v>0.000402090872537193</v>
      </c>
      <c r="G76" s="24">
        <f t="shared" si="4"/>
        <v>0.5</v>
      </c>
    </row>
    <row r="77" spans="1:7">
      <c r="A77" s="29" t="s">
        <v>67</v>
      </c>
      <c r="B77" s="22">
        <v>53</v>
      </c>
      <c r="C77" s="30">
        <v>1008</v>
      </c>
      <c r="D77" s="28">
        <f t="shared" si="2"/>
        <v>0.221198156682028</v>
      </c>
      <c r="E77" s="30">
        <v>1003</v>
      </c>
      <c r="F77" s="28">
        <f t="shared" si="3"/>
        <v>0.201648572577402</v>
      </c>
      <c r="G77" s="24">
        <f t="shared" si="4"/>
        <v>1.0049850448654</v>
      </c>
    </row>
    <row r="78" spans="1:7">
      <c r="A78" s="29" t="s">
        <v>68</v>
      </c>
      <c r="B78" s="22">
        <v>54</v>
      </c>
      <c r="C78" s="30">
        <v>890</v>
      </c>
      <c r="D78" s="28">
        <f t="shared" si="2"/>
        <v>0.195303928022822</v>
      </c>
      <c r="E78" s="30">
        <v>748</v>
      </c>
      <c r="F78" s="28">
        <f t="shared" si="3"/>
        <v>0.15038198632891</v>
      </c>
      <c r="G78" s="24">
        <f t="shared" si="4"/>
        <v>1.18983957219251</v>
      </c>
    </row>
    <row r="79" spans="1:7">
      <c r="A79" s="29" t="s">
        <v>69</v>
      </c>
      <c r="B79" s="22">
        <v>55</v>
      </c>
      <c r="C79" s="37" t="s">
        <v>70</v>
      </c>
      <c r="D79" s="22" t="s">
        <v>70</v>
      </c>
      <c r="E79" s="30"/>
      <c r="F79" s="28">
        <f t="shared" si="3"/>
        <v>0</v>
      </c>
      <c r="G79" s="22" t="s">
        <v>70</v>
      </c>
    </row>
    <row r="81" spans="1:1">
      <c r="A81" s="21" t="s">
        <v>71</v>
      </c>
    </row>
    <row r="82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30" t="s">
        <v>75</v>
      </c>
      <c r="B85" s="22">
        <v>56</v>
      </c>
      <c r="C85" s="30">
        <v>6279800</v>
      </c>
      <c r="D85" s="30">
        <v>1264</v>
      </c>
      <c r="E85" s="30">
        <v>632</v>
      </c>
      <c r="F85" s="22">
        <f>D85-E85</f>
        <v>632</v>
      </c>
      <c r="G85" s="24">
        <f>IFERROR(D85/E85,0)</f>
        <v>2</v>
      </c>
    </row>
    <row r="86" spans="1:7">
      <c r="A86" s="30" t="s">
        <v>76</v>
      </c>
      <c r="B86" s="22">
        <v>57</v>
      </c>
      <c r="C86" s="30">
        <v>4010299</v>
      </c>
      <c r="D86" s="30">
        <v>275</v>
      </c>
      <c r="E86" s="30">
        <v>137</v>
      </c>
      <c r="F86" s="22">
        <f t="shared" ref="F86:F94" si="5">D86-E86</f>
        <v>138</v>
      </c>
      <c r="G86" s="24">
        <f t="shared" ref="G86:G94" si="6">IFERROR(D86/E86,0)</f>
        <v>2.00729927007299</v>
      </c>
    </row>
    <row r="87" spans="1:7">
      <c r="A87" s="30" t="s">
        <v>77</v>
      </c>
      <c r="B87" s="22">
        <v>58</v>
      </c>
      <c r="C87" s="30">
        <v>4010100</v>
      </c>
      <c r="D87" s="30">
        <v>31</v>
      </c>
      <c r="E87" s="30">
        <v>1513</v>
      </c>
      <c r="F87" s="22">
        <f t="shared" si="5"/>
        <v>-1482</v>
      </c>
      <c r="G87" s="24">
        <f t="shared" si="6"/>
        <v>0.0204890945142102</v>
      </c>
    </row>
    <row r="88" spans="1:7">
      <c r="A88" s="30" t="s">
        <v>78</v>
      </c>
      <c r="B88" s="22">
        <v>59</v>
      </c>
      <c r="C88" s="30">
        <v>6262100</v>
      </c>
      <c r="D88" s="30">
        <v>26</v>
      </c>
      <c r="E88" s="30">
        <v>21</v>
      </c>
      <c r="F88" s="22">
        <f t="shared" si="5"/>
        <v>5</v>
      </c>
      <c r="G88" s="24">
        <f t="shared" si="6"/>
        <v>1.23809523809524</v>
      </c>
    </row>
    <row r="89" spans="1:7">
      <c r="A89" s="30" t="s">
        <v>79</v>
      </c>
      <c r="B89" s="22">
        <v>60</v>
      </c>
      <c r="C89" s="30">
        <v>4020199</v>
      </c>
      <c r="D89" s="30">
        <v>21</v>
      </c>
      <c r="E89" s="30">
        <v>17</v>
      </c>
      <c r="F89" s="22">
        <f t="shared" si="5"/>
        <v>4</v>
      </c>
      <c r="G89" s="24">
        <f t="shared" si="6"/>
        <v>1.23529411764706</v>
      </c>
    </row>
    <row r="90" spans="1:7">
      <c r="A90" s="30"/>
      <c r="B90" s="22">
        <v>61</v>
      </c>
      <c r="C90" s="30"/>
      <c r="D90" s="30"/>
      <c r="E90" s="30"/>
      <c r="F90" s="22">
        <f t="shared" si="5"/>
        <v>0</v>
      </c>
      <c r="G90" s="24">
        <f t="shared" si="6"/>
        <v>0</v>
      </c>
    </row>
    <row r="91" spans="1:7">
      <c r="A91" s="30"/>
      <c r="B91" s="22">
        <v>62</v>
      </c>
      <c r="C91" s="30"/>
      <c r="D91" s="30"/>
      <c r="E91" s="30"/>
      <c r="F91" s="22">
        <f t="shared" si="5"/>
        <v>0</v>
      </c>
      <c r="G91" s="24">
        <f t="shared" si="6"/>
        <v>0</v>
      </c>
    </row>
    <row r="92" spans="1:7">
      <c r="A92" s="30"/>
      <c r="B92" s="22">
        <v>63</v>
      </c>
      <c r="C92" s="30"/>
      <c r="D92" s="30"/>
      <c r="E92" s="30"/>
      <c r="F92" s="22">
        <f t="shared" si="5"/>
        <v>0</v>
      </c>
      <c r="G92" s="24">
        <f t="shared" si="6"/>
        <v>0</v>
      </c>
    </row>
    <row r="93" spans="1:7">
      <c r="A93" s="30"/>
      <c r="B93" s="22">
        <v>64</v>
      </c>
      <c r="C93" s="30"/>
      <c r="D93" s="30"/>
      <c r="E93" s="30"/>
      <c r="F93" s="22">
        <f t="shared" ref="F93:F104" si="7">D93-E93</f>
        <v>0</v>
      </c>
      <c r="G93" s="24">
        <f t="shared" ref="G93:G104" si="8">IFERROR(D93/E93,0)</f>
        <v>0</v>
      </c>
    </row>
    <row r="94" spans="1:7">
      <c r="A94" s="30"/>
      <c r="B94" s="22">
        <v>65</v>
      </c>
      <c r="C94" s="30"/>
      <c r="D94" s="30"/>
      <c r="E94" s="30"/>
      <c r="F94" s="22">
        <f t="shared" si="7"/>
        <v>0</v>
      </c>
      <c r="G94" s="24">
        <f t="shared" si="8"/>
        <v>0</v>
      </c>
    </row>
    <row r="95" spans="1:7">
      <c r="A95" s="30"/>
      <c r="B95" s="22">
        <v>66</v>
      </c>
      <c r="C95" s="30"/>
      <c r="D95" s="30"/>
      <c r="E95" s="30"/>
      <c r="F95" s="22">
        <f t="shared" si="7"/>
        <v>0</v>
      </c>
      <c r="G95" s="24">
        <f t="shared" si="8"/>
        <v>0</v>
      </c>
    </row>
    <row r="96" spans="1:7">
      <c r="A96" s="30"/>
      <c r="B96" s="22">
        <v>67</v>
      </c>
      <c r="C96" s="30"/>
      <c r="D96" s="30"/>
      <c r="E96" s="30"/>
      <c r="F96" s="22">
        <f t="shared" si="7"/>
        <v>0</v>
      </c>
      <c r="G96" s="24">
        <f t="shared" si="8"/>
        <v>0</v>
      </c>
    </row>
    <row r="97" spans="1:7">
      <c r="A97" s="30"/>
      <c r="B97" s="22">
        <v>68</v>
      </c>
      <c r="C97" s="30"/>
      <c r="D97" s="30"/>
      <c r="E97" s="30"/>
      <c r="F97" s="22">
        <f t="shared" si="7"/>
        <v>0</v>
      </c>
      <c r="G97" s="24">
        <f t="shared" si="8"/>
        <v>0</v>
      </c>
    </row>
    <row r="98" spans="1:7">
      <c r="A98" s="30"/>
      <c r="B98" s="22">
        <v>69</v>
      </c>
      <c r="C98" s="30"/>
      <c r="D98" s="30"/>
      <c r="E98" s="30"/>
      <c r="F98" s="22">
        <f t="shared" si="7"/>
        <v>0</v>
      </c>
      <c r="G98" s="24">
        <f t="shared" si="8"/>
        <v>0</v>
      </c>
    </row>
    <row r="99" spans="1:7">
      <c r="A99" s="30"/>
      <c r="B99" s="22">
        <v>70</v>
      </c>
      <c r="C99" s="30"/>
      <c r="D99" s="30"/>
      <c r="E99" s="30"/>
      <c r="F99" s="22">
        <f t="shared" si="7"/>
        <v>0</v>
      </c>
      <c r="G99" s="24">
        <f t="shared" si="8"/>
        <v>0</v>
      </c>
    </row>
    <row r="100" spans="1:7">
      <c r="A100" s="30"/>
      <c r="B100" s="22">
        <v>71</v>
      </c>
      <c r="C100" s="30"/>
      <c r="D100" s="30"/>
      <c r="E100" s="30"/>
      <c r="F100" s="22">
        <f t="shared" si="7"/>
        <v>0</v>
      </c>
      <c r="G100" s="24">
        <f t="shared" si="8"/>
        <v>0</v>
      </c>
    </row>
    <row r="101" spans="1:7">
      <c r="A101" s="30"/>
      <c r="B101" s="22">
        <v>72</v>
      </c>
      <c r="C101" s="30"/>
      <c r="D101" s="30"/>
      <c r="E101" s="30"/>
      <c r="F101" s="22">
        <f t="shared" si="7"/>
        <v>0</v>
      </c>
      <c r="G101" s="24">
        <f t="shared" si="8"/>
        <v>0</v>
      </c>
    </row>
    <row r="102" spans="1:7">
      <c r="A102" s="30"/>
      <c r="B102" s="22">
        <v>73</v>
      </c>
      <c r="C102" s="30"/>
      <c r="D102" s="30"/>
      <c r="E102" s="30"/>
      <c r="F102" s="22">
        <f t="shared" si="7"/>
        <v>0</v>
      </c>
      <c r="G102" s="24">
        <f t="shared" si="8"/>
        <v>0</v>
      </c>
    </row>
    <row r="103" spans="1:7">
      <c r="A103" s="30"/>
      <c r="B103" s="22">
        <v>74</v>
      </c>
      <c r="C103" s="30"/>
      <c r="D103" s="30"/>
      <c r="E103" s="30"/>
      <c r="F103" s="22">
        <f t="shared" si="7"/>
        <v>0</v>
      </c>
      <c r="G103" s="24">
        <f t="shared" si="8"/>
        <v>0</v>
      </c>
    </row>
    <row r="104" spans="1:7">
      <c r="A104" s="30"/>
      <c r="B104" s="22">
        <v>75</v>
      </c>
      <c r="C104" s="30"/>
      <c r="D104" s="30"/>
      <c r="E104" s="30"/>
      <c r="F104" s="22">
        <f t="shared" si="7"/>
        <v>0</v>
      </c>
      <c r="G104" s="38">
        <f t="shared" si="8"/>
        <v>0</v>
      </c>
    </row>
    <row r="106" spans="1:1">
      <c r="A106" s="21" t="s">
        <v>80</v>
      </c>
    </row>
    <row r="107" spans="1:7">
      <c r="A107" s="22" t="s">
        <v>1</v>
      </c>
      <c r="B107" s="22" t="s">
        <v>2</v>
      </c>
      <c r="C107" s="22" t="s">
        <v>72</v>
      </c>
      <c r="D107" s="22" t="s">
        <v>81</v>
      </c>
      <c r="E107" s="22"/>
      <c r="F107" s="22"/>
      <c r="G107" s="22"/>
    </row>
    <row r="108" spans="1:7">
      <c r="A108" s="22"/>
      <c r="B108" s="22"/>
      <c r="C108" s="22"/>
      <c r="D108" s="22" t="s">
        <v>3</v>
      </c>
      <c r="E108" s="22" t="s">
        <v>4</v>
      </c>
      <c r="F108" s="22" t="s">
        <v>74</v>
      </c>
      <c r="G108" s="22" t="s">
        <v>5</v>
      </c>
    </row>
    <row r="109" spans="1:7">
      <c r="A109" s="22" t="s">
        <v>6</v>
      </c>
      <c r="B109" s="22" t="s">
        <v>7</v>
      </c>
      <c r="C109" s="22">
        <v>20</v>
      </c>
      <c r="D109" s="22">
        <v>21</v>
      </c>
      <c r="E109" s="22">
        <v>22</v>
      </c>
      <c r="F109" s="22">
        <v>23</v>
      </c>
      <c r="G109" s="22">
        <v>24</v>
      </c>
    </row>
    <row r="110" spans="1:7">
      <c r="A110" s="30" t="s">
        <v>82</v>
      </c>
      <c r="B110" s="22">
        <v>76</v>
      </c>
      <c r="C110" s="39">
        <v>3010200</v>
      </c>
      <c r="D110" s="39">
        <v>159</v>
      </c>
      <c r="E110" s="39">
        <v>318</v>
      </c>
      <c r="F110" s="27">
        <f>D110-E110</f>
        <v>-159</v>
      </c>
      <c r="G110" s="24">
        <f>IFERROR(D110/E110,0)</f>
        <v>0.5</v>
      </c>
    </row>
    <row r="111" spans="1:7">
      <c r="A111" s="30" t="s">
        <v>83</v>
      </c>
      <c r="B111" s="22">
        <v>77</v>
      </c>
      <c r="C111" s="39">
        <v>2060300</v>
      </c>
      <c r="D111" s="39">
        <v>201</v>
      </c>
      <c r="E111" s="39">
        <v>402</v>
      </c>
      <c r="F111" s="27">
        <f t="shared" ref="F111:F119" si="9">D111-E111</f>
        <v>-201</v>
      </c>
      <c r="G111" s="24">
        <f t="shared" ref="G111:G119" si="10">IFERROR(D111/E111,0)</f>
        <v>0.5</v>
      </c>
    </row>
    <row r="112" spans="1:7">
      <c r="A112" s="30" t="s">
        <v>84</v>
      </c>
      <c r="B112" s="22">
        <v>78</v>
      </c>
      <c r="C112" s="39">
        <v>6240100</v>
      </c>
      <c r="D112" s="39">
        <v>47</v>
      </c>
      <c r="E112" s="39">
        <v>94</v>
      </c>
      <c r="F112" s="27">
        <f t="shared" si="9"/>
        <v>-47</v>
      </c>
      <c r="G112" s="24">
        <f t="shared" si="10"/>
        <v>0.5</v>
      </c>
    </row>
    <row r="113" spans="1:7">
      <c r="A113" s="30" t="s">
        <v>85</v>
      </c>
      <c r="B113" s="22">
        <v>79</v>
      </c>
      <c r="C113" s="39">
        <v>3010199</v>
      </c>
      <c r="D113" s="39">
        <v>42</v>
      </c>
      <c r="E113" s="39">
        <v>55</v>
      </c>
      <c r="F113" s="27">
        <f t="shared" si="9"/>
        <v>-13</v>
      </c>
      <c r="G113" s="24">
        <f t="shared" si="10"/>
        <v>0.763636363636364</v>
      </c>
    </row>
    <row r="114" spans="1:7">
      <c r="A114" s="30" t="s">
        <v>86</v>
      </c>
      <c r="B114" s="22">
        <v>80</v>
      </c>
      <c r="C114" s="39">
        <v>6240100</v>
      </c>
      <c r="D114" s="39">
        <v>37</v>
      </c>
      <c r="E114" s="39">
        <v>46</v>
      </c>
      <c r="F114" s="27">
        <f t="shared" si="9"/>
        <v>-9</v>
      </c>
      <c r="G114" s="24">
        <f t="shared" si="10"/>
        <v>0.804347826086957</v>
      </c>
    </row>
    <row r="115" spans="1:7">
      <c r="A115" s="30"/>
      <c r="B115" s="22">
        <v>81</v>
      </c>
      <c r="C115" s="39"/>
      <c r="D115" s="39"/>
      <c r="E115" s="39"/>
      <c r="F115" s="27">
        <f t="shared" si="9"/>
        <v>0</v>
      </c>
      <c r="G115" s="24">
        <f t="shared" si="10"/>
        <v>0</v>
      </c>
    </row>
    <row r="116" spans="1:7">
      <c r="A116" s="30"/>
      <c r="B116" s="22">
        <v>82</v>
      </c>
      <c r="C116" s="39"/>
      <c r="D116" s="39"/>
      <c r="E116" s="39"/>
      <c r="F116" s="27">
        <f t="shared" si="9"/>
        <v>0</v>
      </c>
      <c r="G116" s="24">
        <f t="shared" si="10"/>
        <v>0</v>
      </c>
    </row>
    <row r="117" spans="1:7">
      <c r="A117" s="30"/>
      <c r="B117" s="22">
        <v>83</v>
      </c>
      <c r="C117" s="39"/>
      <c r="D117" s="39"/>
      <c r="E117" s="39"/>
      <c r="F117" s="27">
        <f t="shared" si="9"/>
        <v>0</v>
      </c>
      <c r="G117" s="24">
        <f t="shared" si="10"/>
        <v>0</v>
      </c>
    </row>
    <row r="118" spans="1:7">
      <c r="A118" s="30"/>
      <c r="B118" s="22">
        <v>84</v>
      </c>
      <c r="C118" s="39"/>
      <c r="D118" s="39"/>
      <c r="E118" s="39"/>
      <c r="F118" s="27">
        <f t="shared" si="9"/>
        <v>0</v>
      </c>
      <c r="G118" s="24">
        <f t="shared" si="10"/>
        <v>0</v>
      </c>
    </row>
    <row r="119" spans="1:7">
      <c r="A119" s="30"/>
      <c r="B119" s="22">
        <v>85</v>
      </c>
      <c r="C119" s="39"/>
      <c r="D119" s="39"/>
      <c r="E119" s="39"/>
      <c r="F119" s="27">
        <f t="shared" ref="F119:F129" si="11">D119-E119</f>
        <v>0</v>
      </c>
      <c r="G119" s="24">
        <f t="shared" ref="G119:G129" si="12">IFERROR(D119/E119,0)</f>
        <v>0</v>
      </c>
    </row>
    <row r="120" spans="1:7">
      <c r="A120" s="30"/>
      <c r="B120" s="22">
        <v>86</v>
      </c>
      <c r="C120" s="39"/>
      <c r="D120" s="39"/>
      <c r="E120" s="39"/>
      <c r="F120" s="27">
        <f t="shared" si="11"/>
        <v>0</v>
      </c>
      <c r="G120" s="24">
        <f t="shared" si="12"/>
        <v>0</v>
      </c>
    </row>
    <row r="121" spans="1:7">
      <c r="A121" s="30"/>
      <c r="B121" s="22">
        <v>87</v>
      </c>
      <c r="C121" s="39"/>
      <c r="D121" s="39"/>
      <c r="E121" s="39"/>
      <c r="F121" s="27">
        <f t="shared" si="11"/>
        <v>0</v>
      </c>
      <c r="G121" s="24">
        <f t="shared" si="12"/>
        <v>0</v>
      </c>
    </row>
    <row r="122" spans="1:7">
      <c r="A122" s="30"/>
      <c r="B122" s="22">
        <v>88</v>
      </c>
      <c r="C122" s="39"/>
      <c r="D122" s="39"/>
      <c r="E122" s="39"/>
      <c r="F122" s="27">
        <f t="shared" si="11"/>
        <v>0</v>
      </c>
      <c r="G122" s="24">
        <f t="shared" si="12"/>
        <v>0</v>
      </c>
    </row>
    <row r="123" spans="1:7">
      <c r="A123" s="30"/>
      <c r="B123" s="22">
        <v>89</v>
      </c>
      <c r="C123" s="39"/>
      <c r="D123" s="39"/>
      <c r="E123" s="39"/>
      <c r="F123" s="27">
        <f t="shared" si="11"/>
        <v>0</v>
      </c>
      <c r="G123" s="24">
        <f t="shared" si="12"/>
        <v>0</v>
      </c>
    </row>
    <row r="124" spans="1:7">
      <c r="A124" s="30"/>
      <c r="B124" s="22">
        <v>90</v>
      </c>
      <c r="C124" s="39"/>
      <c r="D124" s="39"/>
      <c r="E124" s="39"/>
      <c r="F124" s="27">
        <f t="shared" si="11"/>
        <v>0</v>
      </c>
      <c r="G124" s="24">
        <f t="shared" si="12"/>
        <v>0</v>
      </c>
    </row>
    <row r="125" spans="1:7">
      <c r="A125" s="30"/>
      <c r="B125" s="22">
        <v>91</v>
      </c>
      <c r="C125" s="39"/>
      <c r="D125" s="39"/>
      <c r="E125" s="39"/>
      <c r="F125" s="27">
        <f t="shared" si="11"/>
        <v>0</v>
      </c>
      <c r="G125" s="24">
        <f t="shared" si="12"/>
        <v>0</v>
      </c>
    </row>
    <row r="126" spans="1:7">
      <c r="A126" s="30"/>
      <c r="B126" s="22">
        <v>92</v>
      </c>
      <c r="C126" s="39"/>
      <c r="D126" s="39"/>
      <c r="E126" s="39"/>
      <c r="F126" s="27">
        <f t="shared" si="11"/>
        <v>0</v>
      </c>
      <c r="G126" s="24">
        <f t="shared" si="12"/>
        <v>0</v>
      </c>
    </row>
    <row r="127" spans="1:7">
      <c r="A127" s="30"/>
      <c r="B127" s="22">
        <v>93</v>
      </c>
      <c r="C127" s="39"/>
      <c r="D127" s="39"/>
      <c r="E127" s="39"/>
      <c r="F127" s="27">
        <f t="shared" si="11"/>
        <v>0</v>
      </c>
      <c r="G127" s="24">
        <f t="shared" si="12"/>
        <v>0</v>
      </c>
    </row>
    <row r="128" spans="1:7">
      <c r="A128" s="30"/>
      <c r="B128" s="22">
        <v>94</v>
      </c>
      <c r="C128" s="39"/>
      <c r="D128" s="39"/>
      <c r="E128" s="39"/>
      <c r="F128" s="27">
        <f t="shared" si="11"/>
        <v>0</v>
      </c>
      <c r="G128" s="24">
        <f t="shared" si="12"/>
        <v>0</v>
      </c>
    </row>
    <row r="129" spans="1:7">
      <c r="A129" s="30"/>
      <c r="B129" s="22">
        <v>95</v>
      </c>
      <c r="C129" s="39"/>
      <c r="D129" s="39"/>
      <c r="E129" s="39"/>
      <c r="F129" s="22">
        <f t="shared" si="11"/>
        <v>0</v>
      </c>
      <c r="G129" s="38">
        <f t="shared" si="12"/>
        <v>0</v>
      </c>
    </row>
    <row r="131" spans="1:1">
      <c r="A131" s="21" t="s">
        <v>87</v>
      </c>
    </row>
    <row r="132" ht="29.25" customHeight="1" spans="1:4">
      <c r="A132" s="22" t="s">
        <v>1</v>
      </c>
      <c r="B132" s="22" t="s">
        <v>2</v>
      </c>
      <c r="C132" s="22" t="s">
        <v>88</v>
      </c>
      <c r="D132" s="22"/>
    </row>
    <row r="133" spans="1:4">
      <c r="A133" s="22"/>
      <c r="B133" s="22"/>
      <c r="C133" s="22" t="s">
        <v>4</v>
      </c>
      <c r="D133" s="22" t="s">
        <v>11</v>
      </c>
    </row>
    <row r="134" spans="1:4">
      <c r="A134" s="22" t="s">
        <v>6</v>
      </c>
      <c r="B134" s="22" t="s">
        <v>7</v>
      </c>
      <c r="C134" s="22">
        <v>25</v>
      </c>
      <c r="D134" s="22">
        <v>26</v>
      </c>
    </row>
    <row r="135" spans="1:4">
      <c r="A135" s="22" t="s">
        <v>12</v>
      </c>
      <c r="B135" s="22">
        <v>96</v>
      </c>
      <c r="C135" s="22">
        <f>SUM(C136:C143)-C137</f>
        <v>4974</v>
      </c>
      <c r="D135" s="40">
        <f>SUM(D136:D143)-D137</f>
        <v>1</v>
      </c>
    </row>
    <row r="136" spans="1:4">
      <c r="A136" s="29" t="s">
        <v>89</v>
      </c>
      <c r="B136" s="22">
        <v>97</v>
      </c>
      <c r="C136" s="30">
        <v>987</v>
      </c>
      <c r="D136" s="28">
        <f t="shared" ref="D136:D143" si="13">IFERROR(C136/$C$135,0)</f>
        <v>0.198431845597105</v>
      </c>
    </row>
    <row r="137" spans="1:6">
      <c r="A137" s="29" t="s">
        <v>90</v>
      </c>
      <c r="B137" s="22">
        <v>98</v>
      </c>
      <c r="C137" s="30">
        <v>151</v>
      </c>
      <c r="D137" s="28">
        <f t="shared" si="13"/>
        <v>0.0303578608765581</v>
      </c>
      <c r="F137" s="41"/>
    </row>
    <row r="138" spans="1:4">
      <c r="A138" s="29" t="s">
        <v>91</v>
      </c>
      <c r="B138" s="22">
        <v>99</v>
      </c>
      <c r="C138" s="30">
        <v>266</v>
      </c>
      <c r="D138" s="28">
        <f t="shared" si="13"/>
        <v>0.0534780860474467</v>
      </c>
    </row>
    <row r="139" spans="1:4">
      <c r="A139" s="29" t="s">
        <v>92</v>
      </c>
      <c r="B139" s="22">
        <v>100</v>
      </c>
      <c r="C139" s="30">
        <v>625</v>
      </c>
      <c r="D139" s="28">
        <f t="shared" si="13"/>
        <v>0.125653397667873</v>
      </c>
    </row>
    <row r="140" spans="1:4">
      <c r="A140" s="29" t="s">
        <v>93</v>
      </c>
      <c r="B140" s="22">
        <v>101</v>
      </c>
      <c r="C140" s="30">
        <v>637</v>
      </c>
      <c r="D140" s="28">
        <f t="shared" si="13"/>
        <v>0.128065942903096</v>
      </c>
    </row>
    <row r="141" spans="1:4">
      <c r="A141" s="29" t="s">
        <v>94</v>
      </c>
      <c r="B141" s="22">
        <v>102</v>
      </c>
      <c r="C141" s="30">
        <v>745</v>
      </c>
      <c r="D141" s="28">
        <f t="shared" si="13"/>
        <v>0.149778850020105</v>
      </c>
    </row>
    <row r="142" spans="1:4">
      <c r="A142" s="29" t="s">
        <v>95</v>
      </c>
      <c r="B142" s="22">
        <v>103</v>
      </c>
      <c r="C142" s="30">
        <v>1673</v>
      </c>
      <c r="D142" s="28">
        <f t="shared" si="13"/>
        <v>0.336349014877362</v>
      </c>
    </row>
    <row r="143" spans="1:4">
      <c r="A143" s="29" t="s">
        <v>96</v>
      </c>
      <c r="B143" s="22">
        <v>104</v>
      </c>
      <c r="C143" s="30">
        <v>41</v>
      </c>
      <c r="D143" s="28">
        <f t="shared" si="13"/>
        <v>0.00824286288701247</v>
      </c>
    </row>
    <row r="145" spans="1:1">
      <c r="A145" s="21"/>
    </row>
    <row r="146" spans="1:1">
      <c r="A146" s="21"/>
    </row>
    <row r="147" spans="1:1">
      <c r="A147" s="21" t="s">
        <v>97</v>
      </c>
    </row>
    <row r="148" spans="1:7">
      <c r="A148" s="22" t="s">
        <v>1</v>
      </c>
      <c r="B148" s="22" t="s">
        <v>2</v>
      </c>
      <c r="C148" s="22" t="s">
        <v>98</v>
      </c>
      <c r="D148" s="22"/>
      <c r="E148" s="22"/>
      <c r="F148" s="22"/>
      <c r="G148" s="22"/>
    </row>
    <row r="149" ht="27" spans="1:7">
      <c r="A149" s="22"/>
      <c r="B149" s="22"/>
      <c r="C149" s="22" t="s">
        <v>3</v>
      </c>
      <c r="D149" s="22" t="s">
        <v>11</v>
      </c>
      <c r="E149" s="22" t="s">
        <v>4</v>
      </c>
      <c r="F149" s="22" t="s">
        <v>11</v>
      </c>
      <c r="G149" s="22" t="s">
        <v>5</v>
      </c>
    </row>
    <row r="150" spans="1:7">
      <c r="A150" s="22" t="s">
        <v>6</v>
      </c>
      <c r="B150" s="22" t="s">
        <v>7</v>
      </c>
      <c r="C150" s="22">
        <v>27</v>
      </c>
      <c r="D150" s="22">
        <v>28</v>
      </c>
      <c r="E150" s="22">
        <v>29</v>
      </c>
      <c r="F150" s="22">
        <v>30</v>
      </c>
      <c r="G150" s="22">
        <v>31</v>
      </c>
    </row>
    <row r="151" spans="1:7">
      <c r="A151" s="22" t="s">
        <v>12</v>
      </c>
      <c r="B151" s="22">
        <v>105</v>
      </c>
      <c r="C151" s="22" t="s">
        <v>99</v>
      </c>
      <c r="D151" s="22" t="s">
        <v>99</v>
      </c>
      <c r="E151" s="22">
        <f>SUM(E152:E153)</f>
        <v>4974</v>
      </c>
      <c r="F151" s="40">
        <f>SUM(F152:F153)</f>
        <v>1</v>
      </c>
      <c r="G151" s="22" t="s">
        <v>99</v>
      </c>
    </row>
    <row r="152" spans="1:7">
      <c r="A152" s="29" t="s">
        <v>100</v>
      </c>
      <c r="B152" s="22">
        <v>106</v>
      </c>
      <c r="C152" s="22" t="s">
        <v>99</v>
      </c>
      <c r="D152" s="22" t="s">
        <v>99</v>
      </c>
      <c r="E152" s="30">
        <v>2978</v>
      </c>
      <c r="F152" s="28">
        <f>IFERROR(E152/$E$151,0)</f>
        <v>0.598713309207881</v>
      </c>
      <c r="G152" s="22" t="s">
        <v>99</v>
      </c>
    </row>
    <row r="153" spans="1:7">
      <c r="A153" s="29" t="s">
        <v>101</v>
      </c>
      <c r="B153" s="22">
        <v>107</v>
      </c>
      <c r="C153" s="22" t="s">
        <v>99</v>
      </c>
      <c r="D153" s="22" t="s">
        <v>99</v>
      </c>
      <c r="E153" s="30">
        <v>1996</v>
      </c>
      <c r="F153" s="28">
        <f>IFERROR(E153/$E$151,0)</f>
        <v>0.401286690792119</v>
      </c>
      <c r="G153" s="22" t="s">
        <v>99</v>
      </c>
    </row>
    <row r="154" spans="1:7">
      <c r="A154" s="29" t="s">
        <v>69</v>
      </c>
      <c r="B154" s="22">
        <v>108</v>
      </c>
      <c r="C154" s="22" t="s">
        <v>99</v>
      </c>
      <c r="D154" s="22" t="s">
        <v>99</v>
      </c>
      <c r="E154" s="22" t="s">
        <v>99</v>
      </c>
      <c r="F154" s="22" t="s">
        <v>99</v>
      </c>
      <c r="G154" s="22" t="s">
        <v>99</v>
      </c>
    </row>
    <row r="156" spans="1:1">
      <c r="A156" s="21" t="s">
        <v>102</v>
      </c>
    </row>
    <row r="157" spans="1:7">
      <c r="A157" s="22" t="s">
        <v>1</v>
      </c>
      <c r="B157" s="22" t="s">
        <v>2</v>
      </c>
      <c r="C157" s="22" t="s">
        <v>103</v>
      </c>
      <c r="D157" s="22"/>
      <c r="E157" s="22"/>
      <c r="F157" s="22"/>
      <c r="G157" s="22"/>
    </row>
    <row r="158" ht="27" spans="1:7">
      <c r="A158" s="22"/>
      <c r="B158" s="22"/>
      <c r="C158" s="22" t="s">
        <v>3</v>
      </c>
      <c r="D158" s="22" t="s">
        <v>104</v>
      </c>
      <c r="E158" s="22" t="s">
        <v>4</v>
      </c>
      <c r="F158" s="22" t="s">
        <v>105</v>
      </c>
      <c r="G158" s="22" t="s">
        <v>5</v>
      </c>
    </row>
    <row r="159" spans="1:7">
      <c r="A159" s="22" t="s">
        <v>6</v>
      </c>
      <c r="B159" s="22" t="s">
        <v>7</v>
      </c>
      <c r="C159" s="22">
        <v>32</v>
      </c>
      <c r="D159" s="22">
        <v>33</v>
      </c>
      <c r="E159" s="22">
        <v>34</v>
      </c>
      <c r="F159" s="22">
        <v>35</v>
      </c>
      <c r="G159" s="22">
        <v>36</v>
      </c>
    </row>
    <row r="160" spans="1:7">
      <c r="A160" s="22" t="s">
        <v>12</v>
      </c>
      <c r="B160" s="22">
        <v>109</v>
      </c>
      <c r="C160" s="22">
        <f>SUM(C161:C165)</f>
        <v>4557</v>
      </c>
      <c r="D160" s="40">
        <f>SUM(D161:D165)</f>
        <v>1</v>
      </c>
      <c r="E160" s="22">
        <f>SUM(E161:E164)</f>
        <v>4974</v>
      </c>
      <c r="F160" s="40">
        <f>SUM(F161:F164)</f>
        <v>1</v>
      </c>
      <c r="G160" s="24">
        <f>IF(E160=0,0,C160/E160)</f>
        <v>0.916164053075995</v>
      </c>
    </row>
    <row r="161" spans="1:7">
      <c r="A161" s="29" t="s">
        <v>106</v>
      </c>
      <c r="B161" s="22">
        <v>110</v>
      </c>
      <c r="C161" s="30">
        <v>1404</v>
      </c>
      <c r="D161" s="28">
        <f>IFERROR(C161/$C$184,0)</f>
        <v>0.308097432521396</v>
      </c>
      <c r="E161" s="30">
        <v>1787</v>
      </c>
      <c r="F161" s="28">
        <f>IFERROR(E161/$E$160,0)</f>
        <v>0.359268194611982</v>
      </c>
      <c r="G161" s="24">
        <f>IFERROR((C161+$C$165*F161)/E161,0)</f>
        <v>0.93384480102352</v>
      </c>
    </row>
    <row r="162" spans="1:7">
      <c r="A162" s="29" t="s">
        <v>107</v>
      </c>
      <c r="B162" s="22">
        <v>111</v>
      </c>
      <c r="C162" s="30">
        <v>1224</v>
      </c>
      <c r="D162" s="28">
        <f>IFERROR(C162/$C$184,0)</f>
        <v>0.268597761685319</v>
      </c>
      <c r="E162" s="30">
        <v>1495</v>
      </c>
      <c r="F162" s="28">
        <f>IFERROR(E162/$E$160,0)</f>
        <v>0.300562927221552</v>
      </c>
      <c r="G162" s="24">
        <f>IFERROR((C162+$C$165*F162)/E162,0)</f>
        <v>0.966899583519922</v>
      </c>
    </row>
    <row r="163" spans="1:7">
      <c r="A163" s="29" t="s">
        <v>108</v>
      </c>
      <c r="B163" s="22">
        <v>112</v>
      </c>
      <c r="C163" s="30">
        <v>731</v>
      </c>
      <c r="D163" s="28">
        <f>IFERROR(C163/$C$184,0)</f>
        <v>0.160412552117621</v>
      </c>
      <c r="E163" s="30">
        <v>962</v>
      </c>
      <c r="F163" s="28">
        <f>IFERROR(E163/$E$160,0)</f>
        <v>0.19340570969039</v>
      </c>
      <c r="G163" s="24">
        <f>IFERROR((C163+$C$165*F163)/E163,0)</f>
        <v>0.908045746405216</v>
      </c>
    </row>
    <row r="164" spans="1:7">
      <c r="A164" s="29" t="s">
        <v>109</v>
      </c>
      <c r="B164" s="22">
        <v>113</v>
      </c>
      <c r="C164" s="30">
        <v>461</v>
      </c>
      <c r="D164" s="28">
        <f>IFERROR(C164/$C$184,0)</f>
        <v>0.101163045863507</v>
      </c>
      <c r="E164" s="30">
        <v>730</v>
      </c>
      <c r="F164" s="28">
        <f>IFERROR(E164/$E$160,0)</f>
        <v>0.146763168476076</v>
      </c>
      <c r="G164" s="24">
        <f>IFERROR((C164+$C$165*F164)/E164,0)</f>
        <v>0.779677335845024</v>
      </c>
    </row>
    <row r="165" spans="1:7">
      <c r="A165" s="29" t="s">
        <v>69</v>
      </c>
      <c r="B165" s="22">
        <v>114</v>
      </c>
      <c r="C165" s="30">
        <v>737</v>
      </c>
      <c r="D165" s="28">
        <f>IFERROR(C165/$C$184,0)</f>
        <v>0.161729207812157</v>
      </c>
      <c r="E165" s="37" t="s">
        <v>99</v>
      </c>
      <c r="F165" s="22" t="s">
        <v>99</v>
      </c>
      <c r="G165" s="22" t="s">
        <v>99</v>
      </c>
    </row>
    <row r="167" spans="1:1">
      <c r="A167" s="21" t="s">
        <v>110</v>
      </c>
    </row>
    <row r="168" spans="1:7">
      <c r="A168" s="22" t="s">
        <v>1</v>
      </c>
      <c r="B168" s="22" t="s">
        <v>2</v>
      </c>
      <c r="C168" s="22" t="s">
        <v>111</v>
      </c>
      <c r="D168" s="22"/>
      <c r="E168" s="22"/>
      <c r="F168" s="22"/>
      <c r="G168" s="22"/>
    </row>
    <row r="169" ht="27" spans="1:7">
      <c r="A169" s="22"/>
      <c r="B169" s="22"/>
      <c r="C169" s="22" t="s">
        <v>3</v>
      </c>
      <c r="D169" s="22" t="s">
        <v>104</v>
      </c>
      <c r="E169" s="22" t="s">
        <v>4</v>
      </c>
      <c r="F169" s="22" t="s">
        <v>105</v>
      </c>
      <c r="G169" s="22" t="s">
        <v>5</v>
      </c>
    </row>
    <row r="170" spans="1:7">
      <c r="A170" s="22" t="s">
        <v>6</v>
      </c>
      <c r="B170" s="22" t="s">
        <v>7</v>
      </c>
      <c r="C170" s="22">
        <v>37</v>
      </c>
      <c r="D170" s="22">
        <v>38</v>
      </c>
      <c r="E170" s="22">
        <v>39</v>
      </c>
      <c r="F170" s="22">
        <v>40</v>
      </c>
      <c r="G170" s="22">
        <v>41</v>
      </c>
    </row>
    <row r="171" spans="1:7">
      <c r="A171" s="22" t="s">
        <v>12</v>
      </c>
      <c r="B171" s="22">
        <v>115</v>
      </c>
      <c r="C171" s="22">
        <f>SUM(C172:C178)-C174</f>
        <v>4557</v>
      </c>
      <c r="D171" s="40">
        <f>SUM(D172:D178)-D174</f>
        <v>1</v>
      </c>
      <c r="E171" s="22">
        <f>SUM(E172:E177)-E174</f>
        <v>4974</v>
      </c>
      <c r="F171" s="40">
        <f>SUM(F172:F177)-F174</f>
        <v>1</v>
      </c>
      <c r="G171" s="24">
        <f>IF(E171=0,0,C171/E171)</f>
        <v>0.916164053075995</v>
      </c>
    </row>
    <row r="172" spans="1:7">
      <c r="A172" s="22" t="s">
        <v>112</v>
      </c>
      <c r="B172" s="22">
        <v>116</v>
      </c>
      <c r="C172" s="30">
        <v>964</v>
      </c>
      <c r="D172" s="28">
        <f t="shared" ref="D172:D178" si="14">IFERROR(C172/$C$184,0)</f>
        <v>0.211542681588765</v>
      </c>
      <c r="E172" s="30">
        <v>1336</v>
      </c>
      <c r="F172" s="28">
        <f t="shared" ref="F172:F177" si="15">IFERROR(E172/$E$171,0)</f>
        <v>0.268596702854845</v>
      </c>
      <c r="G172" s="24">
        <f t="shared" ref="G172:G177" si="16">IFERROR((C172+$C$178*F172)/E172,0)</f>
        <v>0.818460786509009</v>
      </c>
    </row>
    <row r="173" spans="1:7">
      <c r="A173" s="22" t="s">
        <v>113</v>
      </c>
      <c r="B173" s="22">
        <v>117</v>
      </c>
      <c r="C173" s="30">
        <v>1494</v>
      </c>
      <c r="D173" s="28">
        <f t="shared" si="14"/>
        <v>0.327847267939434</v>
      </c>
      <c r="E173" s="30">
        <v>1690</v>
      </c>
      <c r="F173" s="28">
        <f t="shared" si="15"/>
        <v>0.339766787293928</v>
      </c>
      <c r="G173" s="24">
        <f t="shared" si="16"/>
        <v>0.980927568920517</v>
      </c>
    </row>
    <row r="174" spans="1:9">
      <c r="A174" s="42" t="s">
        <v>114</v>
      </c>
      <c r="B174" s="22">
        <v>118</v>
      </c>
      <c r="C174" s="30">
        <v>987</v>
      </c>
      <c r="D174" s="28">
        <f t="shared" si="14"/>
        <v>0.216589861751152</v>
      </c>
      <c r="E174" s="30">
        <v>983</v>
      </c>
      <c r="F174" s="28">
        <f t="shared" si="15"/>
        <v>0.197627663852031</v>
      </c>
      <c r="G174" s="24">
        <f t="shared" si="16"/>
        <v>1.10097307627333</v>
      </c>
      <c r="I174" s="41"/>
    </row>
    <row r="175" spans="1:9">
      <c r="A175" s="22" t="s">
        <v>115</v>
      </c>
      <c r="B175" s="22">
        <v>119</v>
      </c>
      <c r="C175" s="30">
        <v>1293</v>
      </c>
      <c r="D175" s="28">
        <f t="shared" si="14"/>
        <v>0.283739302172482</v>
      </c>
      <c r="E175" s="30">
        <v>1630</v>
      </c>
      <c r="F175" s="28">
        <f t="shared" si="15"/>
        <v>0.327704061117813</v>
      </c>
      <c r="G175" s="24">
        <f t="shared" si="16"/>
        <v>0.890155434023795</v>
      </c>
      <c r="I175" s="41"/>
    </row>
    <row r="176" spans="1:7">
      <c r="A176" s="22" t="s">
        <v>116</v>
      </c>
      <c r="B176" s="22">
        <v>120</v>
      </c>
      <c r="C176" s="30">
        <v>302</v>
      </c>
      <c r="D176" s="28">
        <f t="shared" si="14"/>
        <v>0.0662716699583059</v>
      </c>
      <c r="E176" s="30">
        <v>313</v>
      </c>
      <c r="F176" s="28">
        <f t="shared" si="15"/>
        <v>0.0629272215520708</v>
      </c>
      <c r="G176" s="24">
        <f t="shared" si="16"/>
        <v>1.06176013031341</v>
      </c>
    </row>
    <row r="177" spans="1:7">
      <c r="A177" s="22" t="s">
        <v>117</v>
      </c>
      <c r="B177" s="22">
        <v>121</v>
      </c>
      <c r="C177" s="30">
        <v>22</v>
      </c>
      <c r="D177" s="28">
        <f t="shared" si="14"/>
        <v>0.00482773754663156</v>
      </c>
      <c r="E177" s="30">
        <v>5</v>
      </c>
      <c r="F177" s="28">
        <f t="shared" si="15"/>
        <v>0.00100522718134298</v>
      </c>
      <c r="G177" s="24">
        <f t="shared" si="16"/>
        <v>4.49690390028146</v>
      </c>
    </row>
    <row r="178" spans="1:7">
      <c r="A178" s="22" t="s">
        <v>69</v>
      </c>
      <c r="B178" s="22">
        <v>122</v>
      </c>
      <c r="C178" s="30">
        <v>482</v>
      </c>
      <c r="D178" s="28">
        <f t="shared" si="14"/>
        <v>0.105771340794382</v>
      </c>
      <c r="E178" s="22" t="s">
        <v>99</v>
      </c>
      <c r="F178" s="22" t="s">
        <v>99</v>
      </c>
      <c r="G178" s="22" t="s">
        <v>99</v>
      </c>
    </row>
    <row r="180" spans="1:1">
      <c r="A180" s="21" t="s">
        <v>118</v>
      </c>
    </row>
    <row r="181" spans="1:7">
      <c r="A181" s="22" t="s">
        <v>1</v>
      </c>
      <c r="B181" s="22" t="s">
        <v>2</v>
      </c>
      <c r="C181" s="22" t="s">
        <v>119</v>
      </c>
      <c r="D181" s="22"/>
      <c r="E181" s="22"/>
      <c r="F181" s="22"/>
      <c r="G181" s="22"/>
    </row>
    <row r="182" ht="27" spans="1:7">
      <c r="A182" s="22"/>
      <c r="B182" s="22"/>
      <c r="C182" s="22" t="s">
        <v>3</v>
      </c>
      <c r="D182" s="22" t="s">
        <v>104</v>
      </c>
      <c r="E182" s="22" t="s">
        <v>4</v>
      </c>
      <c r="F182" s="22" t="s">
        <v>105</v>
      </c>
      <c r="G182" s="22" t="s">
        <v>5</v>
      </c>
    </row>
    <row r="183" spans="1:7">
      <c r="A183" s="22" t="s">
        <v>6</v>
      </c>
      <c r="B183" s="22" t="s">
        <v>7</v>
      </c>
      <c r="C183" s="22">
        <v>42</v>
      </c>
      <c r="D183" s="22">
        <v>43</v>
      </c>
      <c r="E183" s="22">
        <v>44</v>
      </c>
      <c r="F183" s="22">
        <v>45</v>
      </c>
      <c r="G183" s="22">
        <v>46</v>
      </c>
    </row>
    <row r="184" spans="1:7">
      <c r="A184" s="22" t="s">
        <v>12</v>
      </c>
      <c r="B184" s="22">
        <v>123</v>
      </c>
      <c r="C184" s="22">
        <f>SUM(C185:C194)</f>
        <v>4557</v>
      </c>
      <c r="D184" s="40">
        <f>SUM(D185:D194)</f>
        <v>1</v>
      </c>
      <c r="E184" s="22">
        <f>SUM(E185:E193)</f>
        <v>4974</v>
      </c>
      <c r="F184" s="40">
        <f>SUM(F185:F193)</f>
        <v>1</v>
      </c>
      <c r="G184" s="24">
        <f>IF(E184=0,0,C184/E184)</f>
        <v>0.916164053075995</v>
      </c>
    </row>
    <row r="185" spans="1:7">
      <c r="A185" s="29" t="s">
        <v>120</v>
      </c>
      <c r="B185" s="22">
        <v>124</v>
      </c>
      <c r="C185" s="30">
        <v>318</v>
      </c>
      <c r="D185" s="43">
        <f>IFERROR(C185/$C$184,0)</f>
        <v>0.0697827518104016</v>
      </c>
      <c r="E185" s="30">
        <v>313</v>
      </c>
      <c r="F185" s="28">
        <f>IFERROR(E185/$E$171,0)</f>
        <v>0.0629272215520708</v>
      </c>
      <c r="G185" s="24">
        <f>IFERROR((C185+$C$194*F185)/E185,0)</f>
        <v>1.76346137294121</v>
      </c>
    </row>
    <row r="186" spans="1:7">
      <c r="A186" s="29" t="s">
        <v>121</v>
      </c>
      <c r="B186" s="22">
        <v>125</v>
      </c>
      <c r="C186" s="30">
        <v>181</v>
      </c>
      <c r="D186" s="43">
        <f>IFERROR(C186/$C$184,0)</f>
        <v>0.0397191134518323</v>
      </c>
      <c r="E186" s="30">
        <v>145</v>
      </c>
      <c r="F186" s="28">
        <f t="shared" ref="F186:F193" si="17">IFERROR(E186/$E$171,0)</f>
        <v>0.0291515882589465</v>
      </c>
      <c r="G186" s="24">
        <f t="shared" ref="G186:G192" si="18">IFERROR((C186+$C$194*F186)/E186,0)</f>
        <v>1.99576279411561</v>
      </c>
    </row>
    <row r="187" spans="1:7">
      <c r="A187" s="29" t="s">
        <v>122</v>
      </c>
      <c r="B187" s="22">
        <v>126</v>
      </c>
      <c r="C187" s="30">
        <v>4</v>
      </c>
      <c r="D187" s="43">
        <f>IFERROR(C187/$C$184,0)</f>
        <v>0.000877770463023919</v>
      </c>
      <c r="E187" s="30">
        <v>3</v>
      </c>
      <c r="F187" s="28">
        <f t="shared" si="17"/>
        <v>0.00060313630880579</v>
      </c>
      <c r="G187" s="24">
        <f t="shared" si="18"/>
        <v>2.08082026537998</v>
      </c>
    </row>
    <row r="188" spans="1:7">
      <c r="A188" s="29" t="s">
        <v>123</v>
      </c>
      <c r="B188" s="22">
        <v>127</v>
      </c>
      <c r="C188" s="30">
        <v>2</v>
      </c>
      <c r="D188" s="43">
        <f>IFERROR(C188/$C$184,0)</f>
        <v>0.00043888523151196</v>
      </c>
      <c r="E188" s="30">
        <v>1</v>
      </c>
      <c r="F188" s="28">
        <f t="shared" si="17"/>
        <v>0.000201045436268597</v>
      </c>
      <c r="G188" s="24">
        <f t="shared" si="18"/>
        <v>2.74748693204664</v>
      </c>
    </row>
    <row r="189" spans="1:7">
      <c r="A189" s="29" t="s">
        <v>124</v>
      </c>
      <c r="B189" s="22">
        <v>128</v>
      </c>
      <c r="C189" s="30">
        <v>3</v>
      </c>
      <c r="D189" s="43">
        <f t="shared" ref="D189:D194" si="19">IFERROR(C189/$C$184,0)</f>
        <v>0.000658327847267939</v>
      </c>
      <c r="E189" s="30">
        <v>2</v>
      </c>
      <c r="F189" s="28">
        <f t="shared" si="17"/>
        <v>0.000402090872537193</v>
      </c>
      <c r="G189" s="24">
        <f t="shared" si="18"/>
        <v>2.24748693204664</v>
      </c>
    </row>
    <row r="190" spans="1:7">
      <c r="A190" s="29" t="s">
        <v>125</v>
      </c>
      <c r="B190" s="22">
        <v>129</v>
      </c>
      <c r="C190" s="30">
        <v>321</v>
      </c>
      <c r="D190" s="43">
        <f t="shared" si="19"/>
        <v>0.0704410796576695</v>
      </c>
      <c r="E190" s="30">
        <v>316</v>
      </c>
      <c r="F190" s="28">
        <f t="shared" si="17"/>
        <v>0.0635303578608766</v>
      </c>
      <c r="G190" s="24">
        <f t="shared" si="18"/>
        <v>1.76330971685677</v>
      </c>
    </row>
    <row r="191" spans="1:7">
      <c r="A191" s="29" t="s">
        <v>126</v>
      </c>
      <c r="B191" s="22">
        <v>130</v>
      </c>
      <c r="C191" s="30">
        <v>8</v>
      </c>
      <c r="D191" s="43">
        <f t="shared" si="19"/>
        <v>0.00175554092604784</v>
      </c>
      <c r="E191" s="30">
        <v>8</v>
      </c>
      <c r="F191" s="28">
        <f t="shared" si="17"/>
        <v>0.00160836349014877</v>
      </c>
      <c r="G191" s="24">
        <f t="shared" si="18"/>
        <v>1.74748693204664</v>
      </c>
    </row>
    <row r="192" spans="1:7">
      <c r="A192" s="29" t="s">
        <v>127</v>
      </c>
      <c r="B192" s="22">
        <v>131</v>
      </c>
      <c r="C192" s="30">
        <v>2</v>
      </c>
      <c r="D192" s="43">
        <f t="shared" si="19"/>
        <v>0.00043888523151196</v>
      </c>
      <c r="E192" s="30">
        <v>1</v>
      </c>
      <c r="F192" s="28">
        <f t="shared" si="17"/>
        <v>0.000201045436268597</v>
      </c>
      <c r="G192" s="24">
        <f t="shared" si="18"/>
        <v>2.74748693204664</v>
      </c>
    </row>
    <row r="193" spans="1:7">
      <c r="A193" s="29" t="s">
        <v>128</v>
      </c>
      <c r="B193" s="22">
        <v>132</v>
      </c>
      <c r="C193" s="23" t="s">
        <v>129</v>
      </c>
      <c r="D193" s="40" t="s">
        <v>99</v>
      </c>
      <c r="E193" s="30">
        <v>4185</v>
      </c>
      <c r="F193" s="28">
        <f t="shared" si="17"/>
        <v>0.841375150784077</v>
      </c>
      <c r="G193" s="22" t="s">
        <v>99</v>
      </c>
    </row>
    <row r="194" spans="1:7">
      <c r="A194" s="44" t="s">
        <v>69</v>
      </c>
      <c r="B194" s="22">
        <v>133</v>
      </c>
      <c r="C194" s="30">
        <v>3718</v>
      </c>
      <c r="D194" s="43">
        <f>IFERROR(C194/$C$184,0)</f>
        <v>0.815887645380733</v>
      </c>
      <c r="E194" s="37" t="s">
        <v>99</v>
      </c>
      <c r="F194" s="45" t="s">
        <v>99</v>
      </c>
      <c r="G194" s="22" t="s">
        <v>99</v>
      </c>
    </row>
  </sheetData>
  <sheetProtection sheet="1" selectLockedCells="1" selectUnlockedCells="1" objects="1"/>
  <mergeCells count="36">
    <mergeCell ref="A1:G1"/>
    <mergeCell ref="C8:D8"/>
    <mergeCell ref="C17:D17"/>
    <mergeCell ref="C46:D46"/>
    <mergeCell ref="C68:G68"/>
    <mergeCell ref="D82:G82"/>
    <mergeCell ref="D107:G107"/>
    <mergeCell ref="C132:D132"/>
    <mergeCell ref="C148:G148"/>
    <mergeCell ref="C157:G157"/>
    <mergeCell ref="C168:G168"/>
    <mergeCell ref="C181:G181"/>
    <mergeCell ref="A8:A9"/>
    <mergeCell ref="A17:A18"/>
    <mergeCell ref="A46:A47"/>
    <mergeCell ref="A68:A69"/>
    <mergeCell ref="A82:A83"/>
    <mergeCell ref="A107:A108"/>
    <mergeCell ref="A132:A133"/>
    <mergeCell ref="A148:A149"/>
    <mergeCell ref="A157:A158"/>
    <mergeCell ref="A168:A169"/>
    <mergeCell ref="A181:A182"/>
    <mergeCell ref="B8:B9"/>
    <mergeCell ref="B17:B18"/>
    <mergeCell ref="B46:B47"/>
    <mergeCell ref="B68:B69"/>
    <mergeCell ref="B82:B83"/>
    <mergeCell ref="B107:B108"/>
    <mergeCell ref="B132:B133"/>
    <mergeCell ref="B148:B149"/>
    <mergeCell ref="B157:B158"/>
    <mergeCell ref="B168:B169"/>
    <mergeCell ref="B181:B182"/>
    <mergeCell ref="C82:C83"/>
    <mergeCell ref="C107:C108"/>
  </mergeCells>
  <conditionalFormatting sqref="C137">
    <cfRule type="expression" dxfId="0" priority="1" stopIfTrue="1">
      <formula>$C$134&gt;$C$133</formula>
    </cfRule>
  </conditionalFormatting>
  <conditionalFormatting sqref="C174">
    <cfRule type="expression" dxfId="0" priority="2" stopIfTrue="1">
      <formula>$C$174&gt;$C$173</formula>
    </cfRule>
  </conditionalFormatting>
  <conditionalFormatting sqref="E174">
    <cfRule type="expression" dxfId="0" priority="3" stopIfTrue="1">
      <formula>$E$174&gt;$E$173</formula>
    </cfRule>
  </conditionalFormatting>
  <conditionalFormatting sqref="C184 C160 C71 C49 C171">
    <cfRule type="expression" dxfId="0" priority="4" stopIfTrue="1">
      <formula>C49&lt;&gt;$C$5</formula>
    </cfRule>
  </conditionalFormatting>
  <conditionalFormatting sqref="E184 E160 E151 C135 E171">
    <cfRule type="expression" dxfId="0" priority="5" stopIfTrue="1">
      <formula>C135&lt;&gt;$D$5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AP1" workbookViewId="0">
      <selection activeCell="BC8" sqref="BC8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地市名称!A136</f>
        <v>新成长失业青年</v>
      </c>
      <c r="FY3" s="11" t="str">
        <f>地市名称!A137</f>
        <v>  其中：应届高校毕业生</v>
      </c>
      <c r="FZ3" s="11" t="str">
        <f>地市名称!A138</f>
        <v>失业人员</v>
      </c>
      <c r="GA3" s="11" t="str">
        <f>地市名称!A139</f>
        <v>在业人员</v>
      </c>
      <c r="GB3" s="11" t="str">
        <f>地市名称!A140</f>
        <v>退休人员</v>
      </c>
      <c r="GC3" s="11" t="str">
        <f>地市名称!A141</f>
        <v>在学人员</v>
      </c>
      <c r="GD3" s="11" t="str">
        <f>地市名称!A142</f>
        <v>本市农村求职人员</v>
      </c>
      <c r="GE3" s="11" t="str">
        <f>地市名称!A143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4557</v>
      </c>
      <c r="B4" s="10">
        <f>地市名称!D5</f>
        <v>4974</v>
      </c>
      <c r="C4" s="11">
        <f>A4/B4</f>
        <v>0.916164053075995</v>
      </c>
      <c r="D4" s="10">
        <f>地市名称!C12</f>
        <v>5</v>
      </c>
      <c r="E4" s="10">
        <f>地市名称!C13</f>
        <v>2187</v>
      </c>
      <c r="F4" s="10">
        <f>地市名称!C14</f>
        <v>2365</v>
      </c>
      <c r="G4" s="10">
        <f>地市名称!C21</f>
        <v>5</v>
      </c>
      <c r="H4" s="10">
        <f>地市名称!C22</f>
        <v>0</v>
      </c>
      <c r="I4" s="10">
        <f>地市名称!C23</f>
        <v>0</v>
      </c>
      <c r="J4" s="10">
        <f>地市名称!C24</f>
        <v>0</v>
      </c>
      <c r="K4" s="10">
        <f>地市名称!C25</f>
        <v>2568</v>
      </c>
      <c r="L4" s="10">
        <f>地市名称!C26</f>
        <v>498</v>
      </c>
      <c r="M4" s="10">
        <f>地市名称!C27</f>
        <v>79</v>
      </c>
      <c r="N4" s="10">
        <f>地市名称!C28</f>
        <v>38</v>
      </c>
      <c r="O4" s="10">
        <f>地市名称!C29</f>
        <v>68</v>
      </c>
      <c r="P4" s="10">
        <f>地市名称!C30</f>
        <v>43</v>
      </c>
      <c r="Q4" s="10">
        <f>地市名称!C31</f>
        <v>1171</v>
      </c>
      <c r="R4" s="10">
        <f>地市名称!C32</f>
        <v>238</v>
      </c>
      <c r="S4" s="10">
        <f>地市名称!C33</f>
        <v>29</v>
      </c>
      <c r="T4" s="10">
        <f>地市名称!C34</f>
        <v>148</v>
      </c>
      <c r="U4" s="10">
        <f>地市名称!C35</f>
        <v>32</v>
      </c>
      <c r="V4" s="10">
        <f>地市名称!C36</f>
        <v>0</v>
      </c>
      <c r="W4" s="10">
        <f>地市名称!C37</f>
        <v>0</v>
      </c>
      <c r="X4" s="10">
        <f>地市名称!C38</f>
        <v>74</v>
      </c>
      <c r="Y4" s="10">
        <f>地市名称!C39</f>
        <v>37</v>
      </c>
      <c r="Z4" s="10">
        <f>地市名称!C40</f>
        <v>0</v>
      </c>
      <c r="AA4" s="10">
        <f>地市名称!C41</f>
        <v>27</v>
      </c>
      <c r="AB4" s="10">
        <f>地市名称!C42</f>
        <v>0</v>
      </c>
      <c r="AC4" s="10">
        <f>地市名称!C43</f>
        <v>0</v>
      </c>
      <c r="AD4" s="10">
        <f>地市名称!C50</f>
        <v>4557</v>
      </c>
      <c r="AE4" s="10">
        <f>地市名称!C51</f>
        <v>3163</v>
      </c>
      <c r="AF4" s="10">
        <f>地市名称!C52</f>
        <v>10</v>
      </c>
      <c r="AG4" s="10">
        <f>地市名称!C53</f>
        <v>0</v>
      </c>
      <c r="AH4" s="10">
        <f>地市名称!C54</f>
        <v>10</v>
      </c>
      <c r="AI4" s="10">
        <f>地市名称!C55</f>
        <v>5</v>
      </c>
      <c r="AJ4" s="10">
        <f>地市名称!C56</f>
        <v>2058</v>
      </c>
      <c r="AK4" s="10">
        <f>地市名称!C57</f>
        <v>365</v>
      </c>
      <c r="AL4" s="10">
        <f>地市名称!C58</f>
        <v>699</v>
      </c>
      <c r="AM4" s="10">
        <f>地市名称!C59</f>
        <v>16</v>
      </c>
      <c r="AN4" s="10">
        <f>地市名称!C60</f>
        <v>59</v>
      </c>
      <c r="AO4" s="10">
        <f>地市名称!C61</f>
        <v>16</v>
      </c>
      <c r="AP4" s="10">
        <f>地市名称!C62</f>
        <v>1319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95</v>
      </c>
      <c r="AU4" s="10">
        <f>地市名称!E72</f>
        <v>14</v>
      </c>
      <c r="AV4" s="10">
        <f>地市名称!C73</f>
        <v>402</v>
      </c>
      <c r="AW4" s="10">
        <f>地市名称!E73</f>
        <v>508</v>
      </c>
      <c r="AX4" s="10">
        <f>地市名称!C74</f>
        <v>1116</v>
      </c>
      <c r="AY4" s="10">
        <f>地市名称!E74</f>
        <v>1545</v>
      </c>
      <c r="AZ4" s="10">
        <f>地市名称!C75</f>
        <v>1045</v>
      </c>
      <c r="BA4" s="10">
        <f>地市名称!E75</f>
        <v>1154</v>
      </c>
      <c r="BB4" s="10">
        <f>地市名称!C76</f>
        <v>1</v>
      </c>
      <c r="BC4" s="10">
        <f>地市名称!E76</f>
        <v>2</v>
      </c>
      <c r="BD4" s="10">
        <f>地市名称!C77</f>
        <v>1008</v>
      </c>
      <c r="BE4" s="10">
        <f>地市名称!E77</f>
        <v>1003</v>
      </c>
      <c r="BF4" s="10">
        <f>地市名称!C78</f>
        <v>890</v>
      </c>
      <c r="BG4" s="10">
        <f>地市名称!E78</f>
        <v>748</v>
      </c>
      <c r="BH4" s="10" t="str">
        <f>地市名称!A85</f>
        <v>普工</v>
      </c>
      <c r="BI4" s="10">
        <f>地市名称!D85</f>
        <v>1264</v>
      </c>
      <c r="BJ4" s="10">
        <f>地市名称!E85</f>
        <v>632</v>
      </c>
      <c r="BK4" s="10" t="str">
        <f>地市名称!A86</f>
        <v>业务员</v>
      </c>
      <c r="BL4" s="10">
        <f>地市名称!D86</f>
        <v>275</v>
      </c>
      <c r="BM4" s="10">
        <f>地市名称!E86</f>
        <v>137</v>
      </c>
      <c r="BN4" s="10" t="str">
        <f>地市名称!A87</f>
        <v>营业员</v>
      </c>
      <c r="BO4" s="10">
        <f>地市名称!D87</f>
        <v>31</v>
      </c>
      <c r="BP4" s="10">
        <f>地市名称!E87</f>
        <v>1513</v>
      </c>
      <c r="BQ4" s="10" t="str">
        <f>地市名称!A88</f>
        <v>质检员</v>
      </c>
      <c r="BR4" s="10">
        <f>地市名称!D88</f>
        <v>26</v>
      </c>
      <c r="BS4" s="10">
        <f>地市名称!E88</f>
        <v>21</v>
      </c>
      <c r="BT4" s="10" t="str">
        <f>地市名称!A89</f>
        <v>仓管员</v>
      </c>
      <c r="BU4" s="10">
        <f>地市名称!D89</f>
        <v>21</v>
      </c>
      <c r="BV4" s="10">
        <f>地市名称!E89</f>
        <v>17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>
        <f>地市名称!A93</f>
        <v>0</v>
      </c>
      <c r="CG4" s="10">
        <f>地市名称!D93</f>
        <v>0</v>
      </c>
      <c r="CH4" s="10">
        <f>地市名称!E93</f>
        <v>0</v>
      </c>
      <c r="CI4" s="10">
        <f>地市名称!A94</f>
        <v>0</v>
      </c>
      <c r="CJ4" s="10">
        <f>地市名称!D94</f>
        <v>0</v>
      </c>
      <c r="CK4" s="10">
        <f>地市名称!E94</f>
        <v>0</v>
      </c>
      <c r="CL4" s="10">
        <f>地市名称!A95</f>
        <v>0</v>
      </c>
      <c r="CM4" s="10">
        <f>地市名称!D95</f>
        <v>0</v>
      </c>
      <c r="CN4" s="10">
        <f>地市名称!E95</f>
        <v>0</v>
      </c>
      <c r="CO4" s="10">
        <f>地市名称!A96</f>
        <v>0</v>
      </c>
      <c r="CP4" s="10">
        <f>地市名称!D96</f>
        <v>0</v>
      </c>
      <c r="CQ4" s="10">
        <f>地市名称!E96</f>
        <v>0</v>
      </c>
      <c r="CR4" s="10">
        <f>地市名称!A97</f>
        <v>0</v>
      </c>
      <c r="CS4" s="10">
        <f>地市名称!D97</f>
        <v>0</v>
      </c>
      <c r="CT4" s="10">
        <f>地市名称!E97</f>
        <v>0</v>
      </c>
      <c r="CU4" s="10">
        <f>地市名称!A98</f>
        <v>0</v>
      </c>
      <c r="CV4" s="10">
        <f>地市名称!D98</f>
        <v>0</v>
      </c>
      <c r="CW4" s="10">
        <f>地市名称!E98</f>
        <v>0</v>
      </c>
      <c r="CX4" s="10">
        <f>地市名称!A99</f>
        <v>0</v>
      </c>
      <c r="CY4" s="10">
        <f>地市名称!D99</f>
        <v>0</v>
      </c>
      <c r="CZ4" s="10">
        <f>地市名称!E99</f>
        <v>0</v>
      </c>
      <c r="DA4" s="10">
        <f>地市名称!A100</f>
        <v>0</v>
      </c>
      <c r="DB4" s="10">
        <f>地市名称!D100</f>
        <v>0</v>
      </c>
      <c r="DC4" s="10">
        <f>地市名称!E100</f>
        <v>0</v>
      </c>
      <c r="DD4" s="10">
        <f>地市名称!A101</f>
        <v>0</v>
      </c>
      <c r="DE4" s="10">
        <f>地市名称!D101</f>
        <v>0</v>
      </c>
      <c r="DF4" s="10">
        <f>地市名称!E101</f>
        <v>0</v>
      </c>
      <c r="DG4" s="10">
        <f>地市名称!A102</f>
        <v>0</v>
      </c>
      <c r="DH4" s="10">
        <f>地市名称!D102</f>
        <v>0</v>
      </c>
      <c r="DI4" s="10">
        <f>地市名称!E102</f>
        <v>0</v>
      </c>
      <c r="DJ4" s="10">
        <f>地市名称!A103</f>
        <v>0</v>
      </c>
      <c r="DK4" s="10">
        <f>地市名称!D103</f>
        <v>0</v>
      </c>
      <c r="DL4" s="10">
        <f>地市名称!E103</f>
        <v>0</v>
      </c>
      <c r="DM4" s="10">
        <f>地市名称!A104</f>
        <v>0</v>
      </c>
      <c r="DN4" s="10">
        <f>地市名称!D104</f>
        <v>0</v>
      </c>
      <c r="DO4" s="10">
        <f>地市名称!E104</f>
        <v>0</v>
      </c>
      <c r="DP4" s="10" t="str">
        <f>地市名称!A110</f>
        <v>文 员 </v>
      </c>
      <c r="DQ4" s="10">
        <f>地市名称!D110</f>
        <v>159</v>
      </c>
      <c r="DR4" s="10">
        <f>地市名称!E110</f>
        <v>318</v>
      </c>
      <c r="DS4" s="10" t="str">
        <f>地市名称!A111</f>
        <v>会计</v>
      </c>
      <c r="DT4" s="10">
        <f>地市名称!D111</f>
        <v>201</v>
      </c>
      <c r="DU4" s="10">
        <f>地市名称!E111</f>
        <v>402</v>
      </c>
      <c r="DV4" s="10" t="str">
        <f>地市名称!A112</f>
        <v>驾驶员</v>
      </c>
      <c r="DW4" s="10">
        <f>地市名称!D112</f>
        <v>47</v>
      </c>
      <c r="DX4" s="10">
        <f>地市名称!E112</f>
        <v>94</v>
      </c>
      <c r="DY4" s="10" t="str">
        <f>地市名称!A113</f>
        <v>跟单员</v>
      </c>
      <c r="DZ4" s="10">
        <f>地市名称!D113</f>
        <v>42</v>
      </c>
      <c r="EA4" s="10">
        <f>地市名称!E113</f>
        <v>55</v>
      </c>
      <c r="EB4" s="10" t="str">
        <f>地市名称!A114</f>
        <v>电工</v>
      </c>
      <c r="EC4" s="10">
        <f>地市名称!D114</f>
        <v>37</v>
      </c>
      <c r="ED4" s="10">
        <f>地市名称!E114</f>
        <v>46</v>
      </c>
      <c r="EE4" s="10">
        <f>地市名称!A115</f>
        <v>0</v>
      </c>
      <c r="EF4" s="10">
        <f>地市名称!D115</f>
        <v>0</v>
      </c>
      <c r="EG4" s="10">
        <f>地市名称!E115</f>
        <v>0</v>
      </c>
      <c r="EH4" s="10">
        <f>地市名称!A116</f>
        <v>0</v>
      </c>
      <c r="EI4" s="10">
        <f>地市名称!D116</f>
        <v>0</v>
      </c>
      <c r="EJ4" s="10">
        <f>地市名称!E116</f>
        <v>0</v>
      </c>
      <c r="EK4" s="10">
        <f>地市名称!A117</f>
        <v>0</v>
      </c>
      <c r="EL4" s="10">
        <f>地市名称!D117</f>
        <v>0</v>
      </c>
      <c r="EM4" s="10">
        <f>地市名称!E117</f>
        <v>0</v>
      </c>
      <c r="EN4" s="10">
        <f>地市名称!A118</f>
        <v>0</v>
      </c>
      <c r="EO4" s="10">
        <f>地市名称!D118</f>
        <v>0</v>
      </c>
      <c r="EP4" s="10">
        <f>地市名称!E118</f>
        <v>0</v>
      </c>
      <c r="EQ4" s="10">
        <f>地市名称!A119</f>
        <v>0</v>
      </c>
      <c r="ER4" s="10">
        <f>地市名称!D119</f>
        <v>0</v>
      </c>
      <c r="ES4" s="10">
        <f>地市名称!E119</f>
        <v>0</v>
      </c>
      <c r="ET4" s="10">
        <f>地市名称!A120</f>
        <v>0</v>
      </c>
      <c r="EU4" s="10">
        <f>地市名称!D120</f>
        <v>0</v>
      </c>
      <c r="EV4" s="10">
        <f>地市名称!E120</f>
        <v>0</v>
      </c>
      <c r="EW4" s="10">
        <f>地市名称!A121</f>
        <v>0</v>
      </c>
      <c r="EX4" s="10">
        <f>地市名称!D121</f>
        <v>0</v>
      </c>
      <c r="EY4" s="10">
        <f>地市名称!E121</f>
        <v>0</v>
      </c>
      <c r="EZ4" s="10">
        <f>地市名称!A122</f>
        <v>0</v>
      </c>
      <c r="FA4" s="10">
        <f>地市名称!D122</f>
        <v>0</v>
      </c>
      <c r="FB4" s="10">
        <f>地市名称!E122</f>
        <v>0</v>
      </c>
      <c r="FC4" s="10">
        <f>地市名称!A123</f>
        <v>0</v>
      </c>
      <c r="FD4" s="10">
        <f>地市名称!D123</f>
        <v>0</v>
      </c>
      <c r="FE4" s="10">
        <f>地市名称!E123</f>
        <v>0</v>
      </c>
      <c r="FF4" s="10">
        <f>地市名称!A124</f>
        <v>0</v>
      </c>
      <c r="FG4" s="10">
        <f>地市名称!D124</f>
        <v>0</v>
      </c>
      <c r="FH4" s="10">
        <f>地市名称!D124</f>
        <v>0</v>
      </c>
      <c r="FI4" s="10">
        <f>地市名称!A125</f>
        <v>0</v>
      </c>
      <c r="FJ4" s="10">
        <f>地市名称!D125</f>
        <v>0</v>
      </c>
      <c r="FK4" s="10">
        <f>地市名称!D125</f>
        <v>0</v>
      </c>
      <c r="FL4" s="10">
        <f>地市名称!A126</f>
        <v>0</v>
      </c>
      <c r="FM4" s="10">
        <f>地市名称!D126</f>
        <v>0</v>
      </c>
      <c r="FN4" s="10">
        <f>地市名称!E126</f>
        <v>0</v>
      </c>
      <c r="FO4" s="10">
        <f>地市名称!A127</f>
        <v>0</v>
      </c>
      <c r="FP4" s="10">
        <f>地市名称!D127</f>
        <v>0</v>
      </c>
      <c r="FQ4" s="10">
        <f>地市名称!E127</f>
        <v>0</v>
      </c>
      <c r="FR4" s="10">
        <f>地市名称!A128</f>
        <v>0</v>
      </c>
      <c r="FS4" s="10">
        <f>地市名称!D128</f>
        <v>0</v>
      </c>
      <c r="FT4" s="10">
        <f>地市名称!E128</f>
        <v>0</v>
      </c>
      <c r="FU4" s="10">
        <f>地市名称!A129</f>
        <v>0</v>
      </c>
      <c r="FV4" s="10">
        <f>地市名称!D129</f>
        <v>0</v>
      </c>
      <c r="FW4" s="10">
        <f>地市名称!E129</f>
        <v>0</v>
      </c>
      <c r="FX4" s="10">
        <f>地市名称!C136</f>
        <v>987</v>
      </c>
      <c r="FY4" s="10">
        <f>地市名称!C137</f>
        <v>151</v>
      </c>
      <c r="FZ4" s="10">
        <f>地市名称!C138</f>
        <v>266</v>
      </c>
      <c r="GA4" s="10">
        <f>地市名称!C139</f>
        <v>625</v>
      </c>
      <c r="GB4" s="10">
        <f>地市名称!C140</f>
        <v>637</v>
      </c>
      <c r="GC4" s="10">
        <f>地市名称!C141</f>
        <v>745</v>
      </c>
      <c r="GD4" s="10">
        <f>地市名称!C142</f>
        <v>1673</v>
      </c>
      <c r="GE4" s="10">
        <f>地市名称!C143</f>
        <v>41</v>
      </c>
      <c r="GF4" s="10" t="str">
        <f>地市名称!C152</f>
        <v>--</v>
      </c>
      <c r="GG4" s="10">
        <f>地市名称!E152</f>
        <v>2978</v>
      </c>
      <c r="GH4" s="10" t="str">
        <f>地市名称!C153</f>
        <v>--</v>
      </c>
      <c r="GI4" s="10">
        <f>地市名称!E153</f>
        <v>1996</v>
      </c>
      <c r="GJ4" s="10" t="str">
        <f>地市名称!C154</f>
        <v>--</v>
      </c>
      <c r="GK4" s="10">
        <f>地市名称!C161</f>
        <v>1404</v>
      </c>
      <c r="GL4" s="10">
        <f>地市名称!E161</f>
        <v>1787</v>
      </c>
      <c r="GM4" s="10">
        <f>地市名称!C162</f>
        <v>1224</v>
      </c>
      <c r="GN4" s="10">
        <f>地市名称!E162</f>
        <v>1495</v>
      </c>
      <c r="GO4" s="10">
        <f>地市名称!C163</f>
        <v>731</v>
      </c>
      <c r="GP4" s="10">
        <f>地市名称!E163</f>
        <v>962</v>
      </c>
      <c r="GQ4" s="10">
        <f>地市名称!C164</f>
        <v>461</v>
      </c>
      <c r="GR4" s="10">
        <f>地市名称!E164</f>
        <v>730</v>
      </c>
      <c r="GS4" s="10">
        <f>地市名称!C165</f>
        <v>737</v>
      </c>
      <c r="GT4" s="10">
        <f>地市名称!C172</f>
        <v>964</v>
      </c>
      <c r="GU4" s="10">
        <f>地市名称!E172</f>
        <v>1336</v>
      </c>
      <c r="GV4" s="10">
        <f>地市名称!C173</f>
        <v>1494</v>
      </c>
      <c r="GW4" s="10">
        <f>地市名称!E173</f>
        <v>1690</v>
      </c>
      <c r="GX4" s="10">
        <f>地市名称!E174</f>
        <v>983</v>
      </c>
      <c r="GY4" s="10">
        <f>地市名称!E174</f>
        <v>983</v>
      </c>
      <c r="GZ4" s="10">
        <f>地市名称!C175</f>
        <v>1293</v>
      </c>
      <c r="HA4" s="10">
        <f>地市名称!E175</f>
        <v>1630</v>
      </c>
      <c r="HB4" s="10">
        <f>地市名称!C176</f>
        <v>302</v>
      </c>
      <c r="HC4" s="10">
        <f>地市名称!E176</f>
        <v>313</v>
      </c>
      <c r="HD4" s="10">
        <f>地市名称!C177</f>
        <v>22</v>
      </c>
      <c r="HE4" s="10">
        <f>地市名称!E177</f>
        <v>5</v>
      </c>
      <c r="HF4" s="10">
        <f>地市名称!C178</f>
        <v>482</v>
      </c>
      <c r="HG4" s="10">
        <f>地市名称!C185</f>
        <v>318</v>
      </c>
      <c r="HH4" s="10">
        <f>地市名称!E185</f>
        <v>313</v>
      </c>
      <c r="HI4" s="10">
        <f>地市名称!C186</f>
        <v>181</v>
      </c>
      <c r="HJ4" s="10">
        <f>地市名称!E186</f>
        <v>145</v>
      </c>
      <c r="HK4" s="10">
        <f>地市名称!C187</f>
        <v>4</v>
      </c>
      <c r="HL4" s="10">
        <f>地市名称!E187</f>
        <v>3</v>
      </c>
      <c r="HM4" s="10">
        <f>地市名称!C188</f>
        <v>2</v>
      </c>
      <c r="HN4" s="10">
        <f>地市名称!E188</f>
        <v>1</v>
      </c>
      <c r="HO4" s="10">
        <f>地市名称!C189</f>
        <v>3</v>
      </c>
      <c r="HP4" s="10">
        <f>地市名称!E189</f>
        <v>2</v>
      </c>
      <c r="HQ4" s="10">
        <f>地市名称!C190</f>
        <v>321</v>
      </c>
      <c r="HR4" s="10">
        <f>地市名称!E190</f>
        <v>316</v>
      </c>
      <c r="HS4" s="10">
        <f>地市名称!C191</f>
        <v>8</v>
      </c>
      <c r="HT4" s="10">
        <f>地市名称!E191</f>
        <v>8</v>
      </c>
      <c r="HU4" s="10">
        <f>地市名称!C192</f>
        <v>2</v>
      </c>
      <c r="HV4" s="10">
        <f>地市名称!E192</f>
        <v>1</v>
      </c>
      <c r="HW4" s="10">
        <f>地市名称!E193</f>
        <v>4185</v>
      </c>
      <c r="HX4" s="10">
        <f>地市名称!C194</f>
        <v>3718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2023-03-24T09:27:42Z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