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 activeTab="6"/>
  </bookViews>
  <sheets>
    <sheet name="4-1" sheetId="1" r:id="rId1"/>
    <sheet name="4-2" sheetId="4" r:id="rId2"/>
    <sheet name="4-3" sheetId="2" r:id="rId3"/>
    <sheet name="4-3续" sheetId="6" r:id="rId4"/>
    <sheet name="4-4" sheetId="5" r:id="rId5"/>
    <sheet name="4-4续1" sheetId="8" r:id="rId6"/>
    <sheet name="4-4续2" sheetId="10" r:id="rId7"/>
  </sheets>
  <definedNames>
    <definedName name="_xlnm.Print_Area" localSheetId="0">'4-1'!$A$1:$J$30</definedName>
    <definedName name="_xlnm.Print_Area" localSheetId="1">'4-2'!$A$1:$K$31</definedName>
    <definedName name="_xlnm.Print_Area" localSheetId="2">'4-3'!$A$1:$H$31</definedName>
  </definedNames>
  <calcPr calcId="144525"/>
</workbook>
</file>

<file path=xl/sharedStrings.xml><?xml version="1.0" encoding="utf-8"?>
<sst xmlns="http://schemas.openxmlformats.org/spreadsheetml/2006/main" count="281" uniqueCount="170">
  <si>
    <t>4-1 户籍人口及其变动情况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</si>
  <si>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</si>
  <si>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计量
单位</t>
  </si>
  <si>
    <t>2020年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</si>
  <si>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</si>
  <si>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t>江城区</t>
  </si>
  <si>
    <t>海陵区</t>
  </si>
  <si>
    <t>高新区</t>
  </si>
  <si>
    <t>阳东区</t>
  </si>
  <si>
    <t>阳西县</t>
  </si>
  <si>
    <t>阳春市</t>
  </si>
  <si>
    <t>一、年末户籍总户数</t>
  </si>
  <si>
    <t>户</t>
  </si>
  <si>
    <t>二、年末户籍总人数</t>
  </si>
  <si>
    <t>人</t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</si>
  <si>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男性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</si>
  <si>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女性</t>
    </r>
  </si>
  <si>
    <t>年末总人口中：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</si>
  <si>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城镇人口</t>
    </r>
    <r>
      <rPr>
        <sz val="9"/>
        <rFont val="Arial Narrow"/>
        <charset val="134"/>
      </rPr>
      <t xml:space="preserve">   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</si>
  <si>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乡村人口</t>
    </r>
  </si>
  <si>
    <t>三、人口变动情况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</si>
  <si>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（一）出生人口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</si>
  <si>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男性</t>
    </r>
    <r>
      <rPr>
        <sz val="9"/>
        <rFont val="Arial Narrow"/>
        <charset val="134"/>
      </rPr>
      <t xml:space="preserve"> 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</si>
  <si>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</si>
  <si>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（二）死亡人口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</si>
  <si>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（三）迁入人口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</si>
  <si>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省内迁入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</si>
  <si>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省外迁入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</si>
  <si>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（四）迁出人口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</si>
  <si>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迁往省内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</si>
  <si>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迁往省外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</si>
  <si>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（五）人口出生率</t>
    </r>
  </si>
  <si>
    <t>‰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</si>
  <si>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（六）人口死亡率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</si>
  <si>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（七）人口自然增长率</t>
    </r>
  </si>
  <si>
    <t>四、平均每户人口</t>
  </si>
  <si>
    <t>五、人口密度(按常住人口计算)</t>
  </si>
  <si>
    <r>
      <rPr>
        <b/>
        <sz val="9"/>
        <rFont val="宋体"/>
        <charset val="134"/>
      </rPr>
      <t>人</t>
    </r>
    <r>
      <rPr>
        <b/>
        <sz val="9"/>
        <rFont val="Arial Narrow"/>
        <charset val="134"/>
      </rPr>
      <t>/</t>
    </r>
    <r>
      <rPr>
        <b/>
        <sz val="9"/>
        <rFont val="宋体"/>
        <charset val="134"/>
      </rPr>
      <t>平方公里</t>
    </r>
  </si>
  <si>
    <r>
      <t>注：</t>
    </r>
    <r>
      <rPr>
        <sz val="10"/>
        <rFont val="Arial"/>
        <charset val="134"/>
      </rPr>
      <t>1</t>
    </r>
    <r>
      <rPr>
        <sz val="10"/>
        <rFont val="宋体"/>
        <charset val="134"/>
      </rPr>
      <t>、本表户籍人口由市公安局提供，</t>
    </r>
    <r>
      <rPr>
        <sz val="10"/>
        <rFont val="Arial"/>
        <charset val="134"/>
      </rPr>
      <t>2015</t>
    </r>
    <r>
      <rPr>
        <sz val="10"/>
        <rFont val="宋体"/>
        <charset val="134"/>
      </rPr>
      <t>年开始户籍人口统计不以户口性质划分，开始按城镇划分新标准统计，居委会人口属城镇，村委会人口属农村。2、本表人口出生率、人口死亡率、人口自然增长率为计生考核数。</t>
    </r>
  </si>
  <si>
    <t>4-2 常住人口情况表</t>
  </si>
  <si>
    <r>
      <rPr>
        <sz val="12"/>
        <rFont val="宋体"/>
        <charset val="134"/>
      </rPr>
      <t>（</t>
    </r>
    <r>
      <rPr>
        <sz val="12"/>
        <rFont val="Arial Narrow"/>
        <charset val="134"/>
      </rPr>
      <t>1990-2021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</si>
  <si>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</t>
    </r>
    <r>
      <rPr>
        <sz val="10"/>
        <rFont val="宋体"/>
        <charset val="134"/>
      </rPr>
      <t>单位：人</t>
    </r>
  </si>
  <si>
    <t>年份</t>
  </si>
  <si>
    <t>全市</t>
  </si>
  <si>
    <t>城镇
人口</t>
  </si>
  <si>
    <t>农村
人口</t>
  </si>
  <si>
    <r>
      <rPr>
        <sz val="10"/>
        <rFont val="宋体"/>
        <charset val="134"/>
      </rPr>
      <t>城市化
水平</t>
    </r>
    <r>
      <rPr>
        <sz val="10"/>
        <rFont val="Arial Narrow"/>
        <charset val="134"/>
      </rPr>
      <t>%</t>
    </r>
  </si>
  <si>
    <t>注：2011-2019年年末常住人口根据2020年第七次全国人口普查结果进行平滑调整。</t>
  </si>
  <si>
    <t>4-3 各镇（街道办事处）年末户籍人口数</t>
  </si>
  <si>
    <r>
      <rPr>
        <sz val="12"/>
        <rFont val="宋体"/>
        <charset val="134"/>
      </rPr>
      <t>（</t>
    </r>
    <r>
      <rPr>
        <sz val="12"/>
        <rFont val="Arial Narrow"/>
        <charset val="134"/>
      </rPr>
      <t>2021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</si>
  <si>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 </t>
    </r>
    <r>
      <rPr>
        <sz val="10"/>
        <rFont val="宋体"/>
        <charset val="134"/>
      </rPr>
      <t>单位：户、人</t>
    </r>
    <r>
      <rPr>
        <sz val="10"/>
        <rFont val="Arial Narrow"/>
        <charset val="134"/>
      </rPr>
      <t xml:space="preserve"> </t>
    </r>
  </si>
  <si>
    <t>地区别</t>
  </si>
  <si>
    <t>总户数</t>
  </si>
  <si>
    <t>总人口</t>
  </si>
  <si>
    <t>平均每户
人数</t>
  </si>
  <si>
    <t>按性别分</t>
  </si>
  <si>
    <t>按城镇与乡村分</t>
  </si>
  <si>
    <t>男性</t>
  </si>
  <si>
    <t>女性</t>
  </si>
  <si>
    <t>城镇人口</t>
  </si>
  <si>
    <t>乡村人口</t>
  </si>
  <si>
    <t>阳江市</t>
  </si>
  <si>
    <t xml:space="preserve"> 市辖区</t>
  </si>
  <si>
    <t xml:space="preserve">  江城区</t>
  </si>
  <si>
    <t xml:space="preserve">   南恩街道</t>
  </si>
  <si>
    <t xml:space="preserve">   城南街道</t>
  </si>
  <si>
    <t xml:space="preserve">   中洲街道</t>
  </si>
  <si>
    <t xml:space="preserve">   城东街道</t>
  </si>
  <si>
    <t xml:space="preserve">   城北街道</t>
  </si>
  <si>
    <t xml:space="preserve">   岗列街道</t>
  </si>
  <si>
    <t xml:space="preserve">   城西街道</t>
  </si>
  <si>
    <t xml:space="preserve">   白沙街道</t>
  </si>
  <si>
    <t xml:space="preserve">   埠场镇</t>
  </si>
  <si>
    <t xml:space="preserve">   双捷镇</t>
  </si>
  <si>
    <t xml:space="preserve">  高新区(平冈镇)</t>
  </si>
  <si>
    <t xml:space="preserve">  海陵区(闸坡镇)</t>
  </si>
  <si>
    <t xml:space="preserve">  阳东区</t>
  </si>
  <si>
    <t xml:space="preserve">   东城镇</t>
  </si>
  <si>
    <t xml:space="preserve">   北惯镇</t>
  </si>
  <si>
    <t xml:space="preserve">   东平镇</t>
  </si>
  <si>
    <t xml:space="preserve">   雅韶镇</t>
  </si>
  <si>
    <t xml:space="preserve">   大沟镇</t>
  </si>
  <si>
    <t xml:space="preserve">   新洲镇</t>
  </si>
  <si>
    <t xml:space="preserve">   合山镇</t>
  </si>
  <si>
    <t xml:space="preserve">   塘坪镇</t>
  </si>
  <si>
    <t>注：2016年起市辖区数据包括江城区、海陵区、高新区和阳东区。</t>
  </si>
  <si>
    <t>4-3 续表</t>
  </si>
  <si>
    <t>平均每户人数</t>
  </si>
  <si>
    <t xml:space="preserve">   大八镇</t>
  </si>
  <si>
    <t xml:space="preserve">   红丰镇</t>
  </si>
  <si>
    <t xml:space="preserve">   那龙镇</t>
  </si>
  <si>
    <t xml:space="preserve"> 阳西县</t>
  </si>
  <si>
    <t xml:space="preserve">   织篢镇</t>
  </si>
  <si>
    <t xml:space="preserve">   沙扒镇</t>
  </si>
  <si>
    <t xml:space="preserve">   程村镇</t>
  </si>
  <si>
    <t xml:space="preserve">   塘口镇</t>
  </si>
  <si>
    <t xml:space="preserve">   上洋镇</t>
  </si>
  <si>
    <t xml:space="preserve">   溪头镇</t>
  </si>
  <si>
    <t xml:space="preserve">   儒洞镇</t>
  </si>
  <si>
    <t xml:space="preserve">   新圩镇</t>
  </si>
  <si>
    <t xml:space="preserve"> 阳春市</t>
  </si>
  <si>
    <t xml:space="preserve">   春城街道</t>
  </si>
  <si>
    <t xml:space="preserve">   河西街道</t>
  </si>
  <si>
    <t xml:space="preserve">   春湾镇</t>
  </si>
  <si>
    <t xml:space="preserve">   合水镇</t>
  </si>
  <si>
    <t xml:space="preserve">   潭水镇</t>
  </si>
  <si>
    <t xml:space="preserve">   陂面镇</t>
  </si>
  <si>
    <t xml:space="preserve">   岗美镇</t>
  </si>
  <si>
    <t xml:space="preserve">   圭岗镇</t>
  </si>
  <si>
    <t xml:space="preserve">   三甲镇</t>
  </si>
  <si>
    <t xml:space="preserve">   八甲镇</t>
  </si>
  <si>
    <t xml:space="preserve">   双滘镇</t>
  </si>
  <si>
    <t xml:space="preserve">   河口镇</t>
  </si>
  <si>
    <t xml:space="preserve">   河朗镇</t>
  </si>
  <si>
    <t xml:space="preserve">   松柏镇</t>
  </si>
  <si>
    <t xml:space="preserve">   永宁镇</t>
  </si>
  <si>
    <t xml:space="preserve">   马水镇</t>
  </si>
  <si>
    <t xml:space="preserve">   石望镇</t>
  </si>
  <si>
    <t>4-4 建市以来户数、人口情况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</si>
  <si>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</si>
  <si>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1988</t>
    </r>
    <r>
      <rPr>
        <sz val="9"/>
        <rFont val="宋体"/>
        <charset val="134"/>
      </rPr>
      <t>年</t>
    </r>
  </si>
  <si>
    <t>1990年</t>
  </si>
  <si>
    <t>1995年</t>
  </si>
  <si>
    <t>2000年</t>
  </si>
  <si>
    <t>2001年</t>
  </si>
  <si>
    <t>2002年</t>
  </si>
  <si>
    <t>2003年</t>
  </si>
  <si>
    <t>2004年</t>
  </si>
  <si>
    <t>2005年</t>
  </si>
  <si>
    <t>一、户数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</si>
  <si>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年末总户数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</si>
  <si>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农业户</t>
    </r>
  </si>
  <si>
    <t>二、人口</t>
  </si>
  <si>
    <r>
      <rPr>
        <sz val="9"/>
        <rFont val="Arial Narrow"/>
        <charset val="134"/>
      </rPr>
      <t xml:space="preserve">     </t>
    </r>
    <r>
      <rPr>
        <sz val="9"/>
        <rFont val="宋体"/>
        <charset val="134"/>
      </rPr>
      <t>年末常住人口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</si>
  <si>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年末户籍总人口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</si>
  <si>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非农业人口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</si>
  <si>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农业人口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</si>
  <si>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户籍人口中：男性</t>
    </r>
  </si>
  <si>
    <r>
      <rPr>
        <sz val="9"/>
        <rFont val="Arial Narrow"/>
        <charset val="134"/>
      </rPr>
      <t xml:space="preserve">                     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</si>
  <si>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全年平均常住人口</t>
    </r>
  </si>
  <si>
    <t xml:space="preserve">  人口密度
 （按常住人口计算）</t>
  </si>
  <si>
    <r>
      <rPr>
        <sz val="9"/>
        <rFont val="宋体"/>
        <charset val="134"/>
      </rPr>
      <t>人</t>
    </r>
    <r>
      <rPr>
        <sz val="9"/>
        <rFont val="Arial Narrow"/>
        <charset val="134"/>
      </rPr>
      <t>/</t>
    </r>
    <r>
      <rPr>
        <sz val="9"/>
        <rFont val="宋体"/>
        <charset val="134"/>
      </rPr>
      <t>平方公里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</si>
  <si>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平均每户人口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</si>
  <si>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人口出生率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</si>
  <si>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人口死亡率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</si>
  <si>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自然增长率</t>
    </r>
  </si>
  <si>
    <t>4-4 续表一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</si>
  <si>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</si>
  <si>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</si>
  <si>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</si>
  <si>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</si>
  <si>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</si>
  <si>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</si>
  <si>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</si>
  <si>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</si>
  <si>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r>
      <rPr>
        <sz val="9"/>
        <rFont val="Arial Narrow"/>
        <charset val="134"/>
      </rPr>
      <t xml:space="preserve">                           </t>
    </r>
    <r>
      <rPr>
        <sz val="9"/>
        <rFont val="宋体"/>
        <charset val="134"/>
      </rPr>
      <t>女性</t>
    </r>
  </si>
  <si>
    <t xml:space="preserve">   人口密度
  （按常住人口计算）</t>
  </si>
  <si>
    <t>4-4 续表二</t>
  </si>
  <si>
    <r>
      <rPr>
        <sz val="9.5"/>
        <rFont val="宋体"/>
        <charset val="134"/>
      </rPr>
      <t>项</t>
    </r>
    <r>
      <rPr>
        <sz val="9.5"/>
        <rFont val="Arial Narrow"/>
        <charset val="134"/>
      </rPr>
      <t xml:space="preserve">    </t>
    </r>
    <r>
      <rPr>
        <sz val="9.5"/>
        <rFont val="宋体"/>
        <charset val="134"/>
      </rPr>
      <t>目</t>
    </r>
  </si>
  <si>
    <t>2014年</t>
  </si>
  <si>
    <t>2015年</t>
  </si>
  <si>
    <t>2016年</t>
  </si>
  <si>
    <t>2017年</t>
  </si>
  <si>
    <t>2018年</t>
  </si>
  <si>
    <t>2019年</t>
  </si>
  <si>
    <r>
      <rPr>
        <sz val="9.5"/>
        <rFont val="Arial Narrow"/>
        <charset val="134"/>
      </rPr>
      <t>2021</t>
    </r>
    <r>
      <rPr>
        <sz val="9.5"/>
        <rFont val="宋体"/>
        <charset val="134"/>
      </rPr>
      <t>年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</si>
  <si>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城镇人口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</si>
  <si>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乡村人口</t>
    </r>
  </si>
  <si>
    <t xml:space="preserve"> 人口密度
（按常住人口计算）</t>
  </si>
  <si>
    <r>
      <t>注：1、</t>
    </r>
    <r>
      <rPr>
        <sz val="10"/>
        <rFont val="Arial"/>
        <charset val="134"/>
      </rPr>
      <t>2015</t>
    </r>
    <r>
      <rPr>
        <sz val="10"/>
        <rFont val="宋体"/>
        <charset val="134"/>
      </rPr>
      <t>年开始户籍人口统计不以户口性质划分，不再划分农业人口和非农业人口。开始按城镇划分新标准统计，居委会人口属城镇，村委会人口属农村，划分为城镇人口和乡村人口。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</si>
</sst>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 "/>
    <numFmt numFmtId="178" formatCode="0.0_ "/>
    <numFmt numFmtId="179" formatCode="0;_᐀"/>
    <numFmt numFmtId="43" formatCode="_ * #,##0.00_ ;_ * \-#,##0.00_ ;_ * &quot;-&quot;??_ ;_ @_ "/>
    <numFmt numFmtId="180" formatCode="0;_밀"/>
  </numFmts>
  <fonts count="49">
    <font>
      <sz val="12"/>
      <name val="宋体"/>
      <charset val="134"/>
    </font>
    <font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9"/>
      <name val="宋体"/>
      <charset val="134"/>
    </font>
    <font>
      <sz val="9"/>
      <name val="宋体"/>
      <charset val="134"/>
    </font>
    <font>
      <sz val="8.5"/>
      <name val="Arial Narrow"/>
      <charset val="134"/>
    </font>
    <font>
      <sz val="10"/>
      <name val="宋体"/>
      <charset val="134"/>
    </font>
    <font>
      <sz val="10"/>
      <name val="Arial Narrow"/>
      <charset val="134"/>
    </font>
    <font>
      <sz val="8.5"/>
      <color indexed="8"/>
      <name val="Arial Narrow"/>
      <charset val="134"/>
    </font>
    <font>
      <sz val="11"/>
      <name val="Arial Narrow"/>
      <charset val="134"/>
    </font>
    <font>
      <b/>
      <sz val="11"/>
      <name val="Arial Narrow"/>
      <charset val="134"/>
    </font>
    <font>
      <sz val="16"/>
      <name val="黑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11"/>
      <name val="宋体"/>
      <charset val="134"/>
    </font>
    <font>
      <b/>
      <sz val="10"/>
      <name val="宋体"/>
      <charset val="134"/>
    </font>
    <font>
      <b/>
      <sz val="10"/>
      <name val="Arial Narrow"/>
      <charset val="134"/>
    </font>
    <font>
      <sz val="12"/>
      <name val="Arial Narrow"/>
      <charset val="134"/>
    </font>
    <font>
      <sz val="8"/>
      <name val="Arial Narrow"/>
      <charset val="134"/>
    </font>
    <font>
      <sz val="6"/>
      <name val="Arial Narrow"/>
      <charset val="134"/>
    </font>
    <font>
      <b/>
      <sz val="8"/>
      <name val="Arial Narrow"/>
      <charset val="134"/>
    </font>
    <font>
      <sz val="8"/>
      <color indexed="8"/>
      <name val="Arial Narrow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medium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0" fontId="36" fillId="0" borderId="0">
      <alignment vertical="center"/>
    </xf>
    <xf numFmtId="0" fontId="42" fillId="0" borderId="0" applyNumberFormat="false" applyFill="false" applyBorder="false" applyAlignment="false" applyProtection="false"/>
    <xf numFmtId="0" fontId="0" fillId="0" borderId="0" applyNumberFormat="false" applyFill="false" applyBorder="false" applyAlignment="false" applyProtection="false"/>
    <xf numFmtId="0" fontId="36" fillId="0" borderId="0">
      <alignment vertical="center"/>
    </xf>
    <xf numFmtId="0" fontId="0" fillId="0" borderId="0" applyNumberFormat="false" applyFill="false" applyBorder="false" applyAlignment="false" applyProtection="false"/>
    <xf numFmtId="0" fontId="27" fillId="23" borderId="0" applyNumberFormat="false" applyBorder="false" applyAlignment="false" applyProtection="false">
      <alignment vertical="center"/>
    </xf>
    <xf numFmtId="0" fontId="26" fillId="14" borderId="0" applyNumberFormat="false" applyBorder="false" applyAlignment="false" applyProtection="false">
      <alignment vertical="center"/>
    </xf>
    <xf numFmtId="0" fontId="38" fillId="19" borderId="30" applyNumberFormat="false" applyAlignment="false" applyProtection="false">
      <alignment vertical="center"/>
    </xf>
    <xf numFmtId="0" fontId="29" fillId="8" borderId="27" applyNumberFormat="false" applyAlignment="false" applyProtection="false">
      <alignment vertical="center"/>
    </xf>
    <xf numFmtId="0" fontId="35" fillId="15" borderId="0" applyNumberFormat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top"/>
    </xf>
    <xf numFmtId="0" fontId="37" fillId="0" borderId="28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31" fillId="0" borderId="28" applyNumberFormat="false" applyFill="false" applyAlignment="false" applyProtection="false">
      <alignment vertical="center"/>
    </xf>
    <xf numFmtId="0" fontId="26" fillId="13" borderId="0" applyNumberFormat="false" applyBorder="false" applyAlignment="false" applyProtection="false">
      <alignment vertical="center"/>
    </xf>
    <xf numFmtId="41" fontId="30" fillId="0" borderId="0" applyFont="false" applyFill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27" fillId="7" borderId="0" applyNumberFormat="false" applyBorder="false" applyAlignment="false" applyProtection="false">
      <alignment vertical="center"/>
    </xf>
    <xf numFmtId="0" fontId="28" fillId="0" borderId="26" applyNumberFormat="false" applyFill="false" applyAlignment="false" applyProtection="false">
      <alignment vertical="center"/>
    </xf>
    <xf numFmtId="0" fontId="47" fillId="0" borderId="33" applyNumberFormat="false" applyFill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45" fillId="0" borderId="0" applyNumberFormat="false" applyFill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/>
    <xf numFmtId="0" fontId="33" fillId="0" borderId="29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42" fontId="30" fillId="0" borderId="0" applyFont="false" applyFill="false" applyBorder="false" applyAlignment="false" applyProtection="false">
      <alignment vertical="center"/>
    </xf>
    <xf numFmtId="0" fontId="48" fillId="0" borderId="0" applyNumberFormat="false" applyFill="false" applyBorder="false" applyAlignment="false" applyProtection="false">
      <alignment vertical="center"/>
    </xf>
    <xf numFmtId="0" fontId="26" fillId="9" borderId="0" applyNumberFormat="false" applyBorder="false" applyAlignment="false" applyProtection="false">
      <alignment vertical="center"/>
    </xf>
    <xf numFmtId="0" fontId="30" fillId="26" borderId="31" applyNumberFormat="false" applyFont="false" applyAlignment="false" applyProtection="false">
      <alignment vertical="center"/>
    </xf>
    <xf numFmtId="0" fontId="27" fillId="11" borderId="0" applyNumberFormat="false" applyBorder="false" applyAlignment="false" applyProtection="false">
      <alignment vertical="center"/>
    </xf>
    <xf numFmtId="0" fontId="40" fillId="20" borderId="0" applyNumberFormat="false" applyBorder="false" applyAlignment="false" applyProtection="false">
      <alignment vertical="center"/>
    </xf>
    <xf numFmtId="0" fontId="26" fillId="21" borderId="0" applyNumberFormat="false" applyBorder="false" applyAlignment="false" applyProtection="false">
      <alignment vertical="center"/>
    </xf>
    <xf numFmtId="0" fontId="41" fillId="27" borderId="0" applyNumberFormat="false" applyBorder="false" applyAlignment="false" applyProtection="false">
      <alignment vertical="center"/>
    </xf>
    <xf numFmtId="0" fontId="43" fillId="19" borderId="32" applyNumberFormat="false" applyAlignment="false" applyProtection="false">
      <alignment vertical="center"/>
    </xf>
    <xf numFmtId="0" fontId="27" fillId="17" borderId="0" applyNumberFormat="false" applyBorder="false" applyAlignment="false" applyProtection="false">
      <alignment vertical="center"/>
    </xf>
    <xf numFmtId="0" fontId="27" fillId="33" borderId="0" applyNumberFormat="false" applyBorder="false" applyAlignment="false" applyProtection="false">
      <alignment vertical="center"/>
    </xf>
    <xf numFmtId="0" fontId="27" fillId="18" borderId="0" applyNumberFormat="false" applyBorder="false" applyAlignment="false" applyProtection="false">
      <alignment vertical="center"/>
    </xf>
    <xf numFmtId="0" fontId="27" fillId="16" borderId="0" applyNumberFormat="false" applyBorder="false" applyAlignment="false" applyProtection="false">
      <alignment vertical="center"/>
    </xf>
    <xf numFmtId="0" fontId="27" fillId="10" borderId="0" applyNumberFormat="false" applyBorder="false" applyAlignment="false" applyProtection="false">
      <alignment vertical="center"/>
    </xf>
    <xf numFmtId="9" fontId="30" fillId="0" borderId="0" applyFont="false" applyFill="false" applyBorder="false" applyAlignment="false" applyProtection="false">
      <alignment vertical="center"/>
    </xf>
    <xf numFmtId="0" fontId="27" fillId="6" borderId="0" applyNumberFormat="false" applyBorder="false" applyAlignment="false" applyProtection="false">
      <alignment vertical="center"/>
    </xf>
    <xf numFmtId="44" fontId="30" fillId="0" borderId="0" applyFont="false" applyFill="false" applyBorder="false" applyAlignment="false" applyProtection="false">
      <alignment vertical="center"/>
    </xf>
    <xf numFmtId="0" fontId="27" fillId="5" borderId="0" applyNumberFormat="false" applyBorder="false" applyAlignment="false" applyProtection="false">
      <alignment vertical="center"/>
    </xf>
    <xf numFmtId="0" fontId="26" fillId="29" borderId="0" applyNumberFormat="false" applyBorder="false" applyAlignment="false" applyProtection="false">
      <alignment vertical="center"/>
    </xf>
    <xf numFmtId="0" fontId="46" fillId="30" borderId="32" applyNumberFormat="false" applyAlignment="false" applyProtection="false">
      <alignment vertical="center"/>
    </xf>
    <xf numFmtId="0" fontId="26" fillId="12" borderId="0" applyNumberFormat="false" applyBorder="false" applyAlignment="false" applyProtection="false">
      <alignment vertical="center"/>
    </xf>
    <xf numFmtId="0" fontId="27" fillId="4" borderId="0" applyNumberFormat="false" applyBorder="false" applyAlignment="false" applyProtection="false">
      <alignment vertical="center"/>
    </xf>
    <xf numFmtId="0" fontId="26" fillId="3" borderId="0" applyNumberFormat="false" applyBorder="false" applyAlignment="false" applyProtection="false">
      <alignment vertical="center"/>
    </xf>
  </cellStyleXfs>
  <cellXfs count="18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vertical="center" wrapText="true"/>
    </xf>
    <xf numFmtId="0" fontId="2" fillId="0" borderId="6" xfId="0" applyFont="true" applyBorder="true" applyAlignment="true">
      <alignment vertical="center" wrapText="true"/>
    </xf>
    <xf numFmtId="0" fontId="7" fillId="0" borderId="7" xfId="0" applyFont="true" applyBorder="true" applyAlignment="true">
      <alignment horizontal="center" vertical="center" wrapText="true"/>
    </xf>
    <xf numFmtId="0" fontId="8" fillId="0" borderId="0" xfId="0" applyFont="true" applyBorder="true" applyAlignment="true">
      <alignment vertical="center" wrapText="true"/>
    </xf>
    <xf numFmtId="0" fontId="6" fillId="0" borderId="6" xfId="0" applyFont="true" applyBorder="true" applyAlignment="true">
      <alignment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vertical="center" wrapText="true"/>
    </xf>
    <xf numFmtId="0" fontId="8" fillId="0" borderId="0" xfId="0" applyNumberFormat="true" applyFont="true" applyBorder="true" applyAlignment="true">
      <alignment vertical="center" wrapText="true"/>
    </xf>
    <xf numFmtId="177" fontId="8" fillId="0" borderId="0" xfId="0" applyNumberFormat="true" applyFont="true" applyFill="true" applyBorder="true" applyAlignment="true">
      <alignment vertical="center" wrapText="true"/>
    </xf>
    <xf numFmtId="0" fontId="7" fillId="0" borderId="6" xfId="0" applyFont="true" applyBorder="true" applyAlignment="true">
      <alignment vertical="center" wrapText="true"/>
    </xf>
    <xf numFmtId="178" fontId="8" fillId="0" borderId="0" xfId="0" applyNumberFormat="true" applyFont="true" applyFill="true" applyBorder="true" applyAlignment="true">
      <alignment vertical="center" wrapText="true"/>
    </xf>
    <xf numFmtId="176" fontId="8" fillId="0" borderId="0" xfId="0" applyNumberFormat="true" applyFont="true" applyBorder="true" applyAlignment="true">
      <alignment vertical="center" wrapText="true"/>
    </xf>
    <xf numFmtId="0" fontId="2" fillId="0" borderId="8" xfId="0" applyFont="true" applyBorder="true" applyAlignment="true">
      <alignment vertical="center" wrapText="true"/>
    </xf>
    <xf numFmtId="0" fontId="2" fillId="0" borderId="9" xfId="0" applyFont="true" applyBorder="true" applyAlignment="true">
      <alignment horizontal="center" vertical="center" wrapText="true"/>
    </xf>
    <xf numFmtId="176" fontId="8" fillId="0" borderId="10" xfId="0" applyNumberFormat="true" applyFont="true" applyBorder="true" applyAlignment="true">
      <alignment vertical="center" wrapText="true"/>
    </xf>
    <xf numFmtId="0" fontId="9" fillId="0" borderId="11" xfId="0" applyFont="true" applyBorder="true" applyAlignment="true">
      <alignment horizontal="left" vertical="center" wrapText="true"/>
    </xf>
    <xf numFmtId="0" fontId="10" fillId="0" borderId="11" xfId="0" applyFont="true" applyBorder="true" applyAlignment="true">
      <alignment horizontal="left" vertical="center" wrapText="true"/>
    </xf>
    <xf numFmtId="0" fontId="1" fillId="0" borderId="0" xfId="0" applyFont="true" applyBorder="true">
      <alignment vertical="center"/>
    </xf>
    <xf numFmtId="0" fontId="1" fillId="0" borderId="0" xfId="0" applyFont="true" applyBorder="true" applyAlignment="true">
      <alignment horizontal="center" vertical="center"/>
    </xf>
    <xf numFmtId="0" fontId="1" fillId="0" borderId="10" xfId="0" applyFont="true" applyBorder="true">
      <alignment vertical="center"/>
    </xf>
    <xf numFmtId="0" fontId="2" fillId="0" borderId="5" xfId="0" applyFont="true" applyBorder="true">
      <alignment vertical="center"/>
    </xf>
    <xf numFmtId="0" fontId="2" fillId="0" borderId="0" xfId="0" applyFont="true" applyBorder="true">
      <alignment vertical="center"/>
    </xf>
    <xf numFmtId="0" fontId="2" fillId="0" borderId="0" xfId="0" applyFont="true" applyBorder="true" applyAlignment="true">
      <alignment vertical="center" wrapText="true"/>
    </xf>
    <xf numFmtId="0" fontId="8" fillId="0" borderId="0" xfId="0" applyNumberFormat="true" applyFont="true" applyFill="true" applyBorder="true" applyAlignment="true">
      <alignment vertical="center" wrapText="true"/>
    </xf>
    <xf numFmtId="176" fontId="8" fillId="0" borderId="0" xfId="0" applyNumberFormat="true" applyFont="true" applyFill="true" applyBorder="true" applyAlignment="true">
      <alignment vertical="center" wrapText="true"/>
    </xf>
    <xf numFmtId="0" fontId="2" fillId="0" borderId="10" xfId="0" applyFont="true" applyBorder="true">
      <alignment vertical="center"/>
    </xf>
    <xf numFmtId="0" fontId="5" fillId="0" borderId="12" xfId="0" applyFont="true" applyBorder="true" applyAlignment="true">
      <alignment horizontal="center" vertical="center" wrapText="true"/>
    </xf>
    <xf numFmtId="0" fontId="8" fillId="0" borderId="0" xfId="0" applyFont="true">
      <alignment vertical="center"/>
    </xf>
    <xf numFmtId="0" fontId="8" fillId="0" borderId="0" xfId="0" applyNumberFormat="true" applyFont="true" applyAlignment="true">
      <alignment vertical="center" wrapText="true"/>
    </xf>
    <xf numFmtId="180" fontId="1" fillId="0" borderId="0" xfId="0" applyNumberFormat="true" applyFont="true">
      <alignment vertical="center"/>
    </xf>
    <xf numFmtId="0" fontId="11" fillId="0" borderId="0" xfId="0" applyFont="true" applyFill="true" applyBorder="true" applyAlignment="true">
      <alignment vertical="center" wrapText="true"/>
    </xf>
    <xf numFmtId="176" fontId="11" fillId="0" borderId="0" xfId="0" applyNumberFormat="true" applyFont="true" applyFill="true" applyBorder="true" applyAlignment="true">
      <alignment vertical="center" wrapText="true"/>
    </xf>
    <xf numFmtId="0" fontId="11" fillId="0" borderId="10" xfId="0" applyFont="true" applyFill="true" applyBorder="true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177" fontId="8" fillId="0" borderId="0" xfId="0" applyNumberFormat="true" applyFont="true" applyBorder="true" applyAlignment="true">
      <alignment vertical="center" wrapText="true"/>
    </xf>
    <xf numFmtId="0" fontId="8" fillId="0" borderId="10" xfId="0" applyFont="true" applyBorder="true" applyAlignment="true">
      <alignment vertical="center" wrapText="true"/>
    </xf>
    <xf numFmtId="178" fontId="8" fillId="0" borderId="0" xfId="0" applyNumberFormat="true" applyFont="true" applyBorder="true" applyAlignment="true">
      <alignment vertical="center" wrapText="true"/>
    </xf>
    <xf numFmtId="43" fontId="8" fillId="0" borderId="10" xfId="25" applyFont="true" applyBorder="true" applyAlignment="true">
      <alignment vertical="center"/>
    </xf>
    <xf numFmtId="0" fontId="2" fillId="0" borderId="12" xfId="0" applyFont="true" applyBorder="true" applyAlignment="true">
      <alignment horizontal="center" vertical="center" wrapText="true"/>
    </xf>
    <xf numFmtId="0" fontId="12" fillId="0" borderId="0" xfId="0" applyFont="true" applyAlignment="true">
      <alignment horizontal="center" vertical="center"/>
    </xf>
    <xf numFmtId="0" fontId="13" fillId="0" borderId="0" xfId="0" applyFont="true">
      <alignment vertical="center"/>
    </xf>
    <xf numFmtId="0" fontId="12" fillId="0" borderId="0" xfId="0" applyFont="true">
      <alignment vertical="center"/>
    </xf>
    <xf numFmtId="0" fontId="14" fillId="0" borderId="0" xfId="0" applyFont="true" applyAlignment="true">
      <alignment horizontal="center" vertical="top"/>
    </xf>
    <xf numFmtId="0" fontId="15" fillId="0" borderId="4" xfId="0" applyFont="true" applyBorder="true" applyAlignment="true">
      <alignment horizontal="center" vertical="center" wrapText="true"/>
    </xf>
    <xf numFmtId="0" fontId="15" fillId="0" borderId="13" xfId="0" applyFont="true" applyBorder="true" applyAlignment="true">
      <alignment vertical="center" wrapText="true"/>
    </xf>
    <xf numFmtId="0" fontId="15" fillId="0" borderId="5" xfId="0" applyFont="true" applyBorder="true" applyAlignment="true">
      <alignment vertical="center" wrapText="true"/>
    </xf>
    <xf numFmtId="0" fontId="8" fillId="0" borderId="14" xfId="0" applyFont="true" applyBorder="true" applyAlignment="true">
      <alignment vertical="center" wrapText="true"/>
    </xf>
    <xf numFmtId="0" fontId="15" fillId="0" borderId="7" xfId="0" applyFont="true" applyBorder="true" applyAlignment="true">
      <alignment horizontal="center" vertical="center" wrapText="true"/>
    </xf>
    <xf numFmtId="0" fontId="16" fillId="0" borderId="14" xfId="0" applyFont="true" applyBorder="true" applyAlignment="true">
      <alignment vertical="center" wrapText="true"/>
    </xf>
    <xf numFmtId="0" fontId="16" fillId="0" borderId="0" xfId="0" applyFont="true" applyBorder="true" applyAlignment="true">
      <alignment vertical="center" wrapText="true"/>
    </xf>
    <xf numFmtId="0" fontId="8" fillId="0" borderId="14" xfId="0" applyNumberFormat="true" applyFont="true" applyBorder="true" applyAlignment="true">
      <alignment vertical="center" wrapText="true"/>
    </xf>
    <xf numFmtId="0" fontId="8" fillId="0" borderId="15" xfId="0" applyFont="true" applyBorder="true" applyAlignment="true">
      <alignment vertical="center" wrapText="true"/>
    </xf>
    <xf numFmtId="0" fontId="17" fillId="0" borderId="0" xfId="0" applyFont="true" applyAlignment="true">
      <alignment horizontal="center" vertical="center" wrapText="true"/>
    </xf>
    <xf numFmtId="0" fontId="17" fillId="0" borderId="0" xfId="0" applyFont="true" applyAlignment="true">
      <alignment vertical="center" wrapText="true"/>
    </xf>
    <xf numFmtId="0" fontId="10" fillId="0" borderId="0" xfId="0" applyFont="true" applyAlignment="true">
      <alignment vertical="center" wrapText="true"/>
    </xf>
    <xf numFmtId="0" fontId="3" fillId="0" borderId="10" xfId="0" applyFont="true" applyBorder="true" applyAlignment="true">
      <alignment horizontal="left" wrapText="true"/>
    </xf>
    <xf numFmtId="0" fontId="9" fillId="0" borderId="1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  <xf numFmtId="0" fontId="9" fillId="0" borderId="12" xfId="0" applyFont="true" applyBorder="true" applyAlignment="true">
      <alignment horizontal="center" vertical="center" wrapText="true"/>
    </xf>
    <xf numFmtId="0" fontId="9" fillId="0" borderId="16" xfId="0" applyFont="true" applyBorder="true" applyAlignment="true">
      <alignment horizontal="center" vertical="center" wrapText="true"/>
    </xf>
    <xf numFmtId="0" fontId="9" fillId="0" borderId="17" xfId="0" applyFont="true" applyBorder="true" applyAlignment="true">
      <alignment horizontal="center" vertical="center" wrapText="true"/>
    </xf>
    <xf numFmtId="0" fontId="9" fillId="0" borderId="6" xfId="0" applyFont="true" applyBorder="true" applyAlignment="true">
      <alignment vertical="center" wrapText="true"/>
    </xf>
    <xf numFmtId="0" fontId="10" fillId="0" borderId="13" xfId="0" applyFont="true" applyBorder="true" applyAlignment="true">
      <alignment horizontal="right" vertical="center" wrapText="true"/>
    </xf>
    <xf numFmtId="0" fontId="10" fillId="0" borderId="5" xfId="0" applyFont="true" applyBorder="true" applyAlignment="true">
      <alignment horizontal="right" vertical="center" wrapText="true"/>
    </xf>
    <xf numFmtId="0" fontId="10" fillId="0" borderId="0" xfId="0" applyFont="true" applyBorder="true" applyAlignment="true">
      <alignment horizontal="right" vertical="center" wrapText="true"/>
    </xf>
    <xf numFmtId="0" fontId="10" fillId="0" borderId="14" xfId="0" applyFont="true" applyBorder="true" applyAlignment="true">
      <alignment horizontal="right" vertical="center" wrapText="true"/>
    </xf>
    <xf numFmtId="0" fontId="18" fillId="0" borderId="6" xfId="0" applyFont="true" applyBorder="true" applyAlignment="true">
      <alignment vertical="center" wrapText="true"/>
    </xf>
    <xf numFmtId="0" fontId="19" fillId="0" borderId="14" xfId="0" applyFont="true" applyBorder="true" applyAlignment="true">
      <alignment vertical="center" wrapText="true"/>
    </xf>
    <xf numFmtId="0" fontId="19" fillId="0" borderId="0" xfId="0" applyFont="true" applyBorder="true" applyAlignment="true">
      <alignment vertical="center" wrapText="true"/>
    </xf>
    <xf numFmtId="0" fontId="10" fillId="0" borderId="14" xfId="0" applyFont="true" applyBorder="true" applyAlignment="true">
      <alignment vertical="center" wrapText="true"/>
    </xf>
    <xf numFmtId="0" fontId="10" fillId="0" borderId="0" xfId="0" applyFont="true" applyBorder="true" applyAlignment="true">
      <alignment vertical="center" wrapText="true"/>
    </xf>
    <xf numFmtId="0" fontId="9" fillId="0" borderId="8" xfId="0" applyFont="true" applyBorder="true" applyAlignment="true">
      <alignment vertical="center" wrapText="true"/>
    </xf>
    <xf numFmtId="0" fontId="10" fillId="0" borderId="15" xfId="0" applyFont="true" applyBorder="true" applyAlignment="true">
      <alignment vertical="center" wrapText="true"/>
    </xf>
    <xf numFmtId="0" fontId="10" fillId="0" borderId="10" xfId="0" applyFont="true" applyBorder="true" applyAlignment="true">
      <alignment vertical="center" wrapText="true"/>
    </xf>
    <xf numFmtId="0" fontId="10" fillId="0" borderId="17" xfId="0" applyFont="true" applyBorder="true" applyAlignment="true">
      <alignment horizontal="center" vertical="center" wrapText="true"/>
    </xf>
    <xf numFmtId="0" fontId="9" fillId="0" borderId="18" xfId="0" applyFont="true" applyBorder="true" applyAlignment="true">
      <alignment horizontal="center" vertical="center" wrapText="true"/>
    </xf>
    <xf numFmtId="0" fontId="7" fillId="0" borderId="17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right" vertical="center" wrapText="true"/>
    </xf>
    <xf numFmtId="176" fontId="10" fillId="0" borderId="0" xfId="0" applyNumberFormat="true" applyFont="true" applyBorder="true" applyAlignment="true">
      <alignment horizontal="right" vertical="center" wrapText="true"/>
    </xf>
    <xf numFmtId="0" fontId="2" fillId="0" borderId="0" xfId="0" applyFont="true" applyBorder="true" applyAlignment="true">
      <alignment horizontal="right" vertical="center" wrapText="true"/>
    </xf>
    <xf numFmtId="176" fontId="19" fillId="0" borderId="0" xfId="0" applyNumberFormat="true" applyFont="true" applyBorder="true" applyAlignment="true">
      <alignment horizontal="right" vertical="center" wrapText="true"/>
    </xf>
    <xf numFmtId="176" fontId="10" fillId="0" borderId="10" xfId="0" applyNumberFormat="true" applyFont="true" applyBorder="true" applyAlignment="true">
      <alignment horizontal="right" vertical="center" wrapText="true"/>
    </xf>
    <xf numFmtId="0" fontId="13" fillId="0" borderId="0" xfId="0" applyFont="true" applyAlignment="true">
      <alignment vertical="center" wrapText="true"/>
    </xf>
    <xf numFmtId="0" fontId="12" fillId="0" borderId="0" xfId="0" applyFont="true" applyAlignment="true">
      <alignment vertical="center" wrapText="true"/>
    </xf>
    <xf numFmtId="0" fontId="12" fillId="0" borderId="0" xfId="0" applyFont="true" applyFill="true" applyAlignment="true">
      <alignment vertical="center" wrapText="true"/>
    </xf>
    <xf numFmtId="0" fontId="14" fillId="0" borderId="0" xfId="0" applyFont="true" applyAlignment="true">
      <alignment horizontal="center" vertical="center" wrapText="true"/>
    </xf>
    <xf numFmtId="0" fontId="0" fillId="0" borderId="0" xfId="0" applyFont="true" applyAlignment="true">
      <alignment horizontal="center" vertical="center" wrapText="true"/>
    </xf>
    <xf numFmtId="0" fontId="20" fillId="0" borderId="0" xfId="0" applyFont="true" applyAlignment="true">
      <alignment horizontal="center" vertical="center" wrapText="true"/>
    </xf>
    <xf numFmtId="0" fontId="10" fillId="0" borderId="10" xfId="0" applyFont="true" applyBorder="true" applyAlignment="true">
      <alignment horizontal="right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18" fillId="0" borderId="3" xfId="0" applyFont="true" applyBorder="true" applyAlignment="true">
      <alignment vertical="center" wrapText="true"/>
    </xf>
    <xf numFmtId="0" fontId="19" fillId="0" borderId="13" xfId="0" applyFont="true" applyBorder="true" applyAlignment="true">
      <alignment vertical="center" wrapText="true"/>
    </xf>
    <xf numFmtId="0" fontId="19" fillId="0" borderId="5" xfId="0" applyFont="true" applyBorder="true" applyAlignment="true">
      <alignment vertical="center" wrapText="true"/>
    </xf>
    <xf numFmtId="0" fontId="19" fillId="0" borderId="0" xfId="0" applyFont="true" applyFill="true" applyBorder="true" applyAlignment="true">
      <alignment vertical="center" wrapText="true"/>
    </xf>
    <xf numFmtId="0" fontId="10" fillId="0" borderId="14" xfId="0" applyFont="true" applyFill="true" applyBorder="true" applyAlignment="true">
      <alignment vertical="center" wrapText="true"/>
    </xf>
    <xf numFmtId="0" fontId="19" fillId="0" borderId="0" xfId="0" applyNumberFormat="true" applyFont="true" applyBorder="true" applyAlignment="true">
      <alignment vertical="center" wrapText="true"/>
    </xf>
    <xf numFmtId="0" fontId="19" fillId="0" borderId="14" xfId="0" applyFont="true" applyFill="true" applyBorder="true" applyAlignment="true">
      <alignment vertical="center" wrapText="true"/>
    </xf>
    <xf numFmtId="0" fontId="17" fillId="0" borderId="11" xfId="0" applyFont="true" applyBorder="true" applyAlignment="true">
      <alignment vertical="center"/>
    </xf>
    <xf numFmtId="0" fontId="17" fillId="0" borderId="11" xfId="0" applyFont="true" applyBorder="true" applyAlignment="true">
      <alignment vertical="center" wrapText="true"/>
    </xf>
    <xf numFmtId="0" fontId="10" fillId="0" borderId="2" xfId="0" applyFont="true" applyBorder="true" applyAlignment="true">
      <alignment horizontal="center" vertical="center" wrapText="true"/>
    </xf>
    <xf numFmtId="0" fontId="9" fillId="0" borderId="19" xfId="0" applyFont="true" applyFill="true" applyBorder="true" applyAlignment="true">
      <alignment horizontal="center" vertical="center" wrapText="true"/>
    </xf>
    <xf numFmtId="0" fontId="9" fillId="0" borderId="14" xfId="0" applyFont="true" applyFill="true" applyBorder="true" applyAlignment="true">
      <alignment horizontal="center" vertical="center" wrapText="true"/>
    </xf>
    <xf numFmtId="0" fontId="9" fillId="0" borderId="20" xfId="0" applyFont="true" applyFill="true" applyBorder="true" applyAlignment="true">
      <alignment horizontal="center" vertical="center" wrapText="true"/>
    </xf>
    <xf numFmtId="176" fontId="19" fillId="0" borderId="0" xfId="0" applyNumberFormat="true" applyFont="true" applyFill="true" applyBorder="true" applyAlignment="true">
      <alignment vertical="center" wrapText="true"/>
    </xf>
    <xf numFmtId="177" fontId="10" fillId="0" borderId="0" xfId="0" applyNumberFormat="true" applyFont="true" applyBorder="true" applyAlignment="true">
      <alignment vertical="center" wrapText="true"/>
    </xf>
    <xf numFmtId="176" fontId="10" fillId="0" borderId="0" xfId="0" applyNumberFormat="true" applyFont="true" applyFill="true" applyBorder="true" applyAlignment="true">
      <alignment vertical="center" wrapText="true"/>
    </xf>
    <xf numFmtId="0" fontId="20" fillId="0" borderId="0" xfId="0" applyFont="true" applyFill="true" applyAlignment="true">
      <alignment vertical="center" wrapText="true"/>
    </xf>
    <xf numFmtId="0" fontId="20" fillId="0" borderId="0" xfId="0" applyFont="true" applyAlignment="true">
      <alignment vertical="center" wrapText="true"/>
    </xf>
    <xf numFmtId="0" fontId="10" fillId="0" borderId="0" xfId="0" applyFont="true" applyAlignment="true">
      <alignment horizontal="right" vertical="center" wrapText="true"/>
    </xf>
    <xf numFmtId="0" fontId="10" fillId="0" borderId="16" xfId="0" applyFont="true" applyBorder="true" applyAlignment="true">
      <alignment horizontal="center" vertical="center" wrapText="true"/>
    </xf>
    <xf numFmtId="0" fontId="10" fillId="0" borderId="3" xfId="0" applyFont="true" applyBorder="true" applyAlignment="true">
      <alignment horizontal="center" vertical="center" wrapText="true"/>
    </xf>
    <xf numFmtId="0" fontId="10" fillId="0" borderId="13" xfId="0" applyFont="true" applyBorder="true" applyAlignment="true">
      <alignment vertical="center" wrapText="true"/>
    </xf>
    <xf numFmtId="0" fontId="10" fillId="0" borderId="5" xfId="0" applyFont="true" applyBorder="true" applyAlignment="true">
      <alignment vertical="center" wrapText="true"/>
    </xf>
    <xf numFmtId="0" fontId="10" fillId="0" borderId="6" xfId="0" applyFont="true" applyBorder="true" applyAlignment="true">
      <alignment horizontal="center" vertical="center" wrapText="true"/>
    </xf>
    <xf numFmtId="0" fontId="10" fillId="2" borderId="14" xfId="0" applyFont="true" applyFill="true" applyBorder="true" applyAlignment="true">
      <alignment vertical="center" wrapText="true"/>
    </xf>
    <xf numFmtId="0" fontId="10" fillId="0" borderId="6" xfId="0" applyFont="true" applyFill="true" applyBorder="true" applyAlignment="true">
      <alignment horizontal="center" vertical="center" wrapText="true"/>
    </xf>
    <xf numFmtId="0" fontId="10" fillId="0" borderId="0" xfId="0" applyFont="true" applyFill="true" applyBorder="true" applyAlignment="true">
      <alignment vertical="center" wrapText="true"/>
    </xf>
    <xf numFmtId="179" fontId="10" fillId="0" borderId="0" xfId="0" applyNumberFormat="true" applyFont="true" applyFill="true" applyBorder="true" applyAlignment="true">
      <alignment vertical="center" wrapText="true"/>
    </xf>
    <xf numFmtId="0" fontId="10" fillId="0" borderId="8" xfId="0" applyFont="true" applyFill="true" applyBorder="true" applyAlignment="true">
      <alignment horizontal="center" vertical="center" wrapText="true"/>
    </xf>
    <xf numFmtId="0" fontId="10" fillId="0" borderId="10" xfId="0" applyFont="true" applyFill="true" applyBorder="true" applyAlignment="true">
      <alignment vertical="center" wrapText="true"/>
    </xf>
    <xf numFmtId="0" fontId="9" fillId="0" borderId="11" xfId="0" applyFont="true" applyFill="true" applyBorder="true" applyAlignment="true">
      <alignment horizontal="left" vertical="center" wrapText="true"/>
    </xf>
    <xf numFmtId="178" fontId="21" fillId="0" borderId="0" xfId="0" applyNumberFormat="true" applyFont="true" applyAlignment="true">
      <alignment vertical="center" wrapText="true"/>
    </xf>
    <xf numFmtId="0" fontId="20" fillId="0" borderId="6" xfId="0" applyFont="true" applyBorder="true" applyAlignment="true">
      <alignment horizontal="center" vertical="center" wrapText="true"/>
    </xf>
    <xf numFmtId="0" fontId="20" fillId="0" borderId="14" xfId="0" applyFont="true" applyBorder="true" applyAlignment="true">
      <alignment horizontal="center" vertical="center" wrapText="true"/>
    </xf>
    <xf numFmtId="0" fontId="9" fillId="0" borderId="21" xfId="0" applyFont="true" applyBorder="true" applyAlignment="true">
      <alignment horizontal="center" vertical="center" wrapText="true"/>
    </xf>
    <xf numFmtId="0" fontId="9" fillId="0" borderId="19" xfId="0" applyFont="true" applyBorder="true" applyAlignment="true">
      <alignment horizontal="center" vertical="center" wrapText="true"/>
    </xf>
    <xf numFmtId="0" fontId="10" fillId="0" borderId="22" xfId="0" applyFont="true" applyBorder="true" applyAlignment="true">
      <alignment horizontal="center" vertical="center" wrapText="true"/>
    </xf>
    <xf numFmtId="0" fontId="10" fillId="0" borderId="20" xfId="0" applyFont="true" applyBorder="true" applyAlignment="true">
      <alignment horizontal="center" vertical="center" wrapText="true"/>
    </xf>
    <xf numFmtId="176" fontId="10" fillId="0" borderId="0" xfId="0" applyNumberFormat="true" applyFont="true" applyBorder="true" applyAlignment="true">
      <alignment vertical="center" wrapText="true"/>
    </xf>
    <xf numFmtId="177" fontId="10" fillId="0" borderId="0" xfId="0" applyNumberFormat="true" applyFont="true" applyFill="true" applyBorder="true" applyAlignment="true">
      <alignment vertical="center" wrapText="true"/>
    </xf>
    <xf numFmtId="2" fontId="10" fillId="0" borderId="0" xfId="0" applyNumberFormat="true" applyFont="true" applyFill="true" applyBorder="true" applyAlignment="true">
      <alignment vertical="center" wrapText="true"/>
    </xf>
    <xf numFmtId="177" fontId="10" fillId="0" borderId="10" xfId="0" applyNumberFormat="true" applyFont="true" applyFill="true" applyBorder="true" applyAlignment="true">
      <alignment vertical="center" wrapText="true"/>
    </xf>
    <xf numFmtId="176" fontId="22" fillId="0" borderId="0" xfId="0" applyNumberFormat="true" applyFont="true" applyAlignment="true">
      <alignment vertical="center" wrapText="true"/>
    </xf>
    <xf numFmtId="0" fontId="1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14" fillId="0" borderId="10" xfId="0" applyFont="true" applyBorder="true" applyAlignment="true">
      <alignment horizontal="center" vertical="top" wrapText="true"/>
    </xf>
    <xf numFmtId="0" fontId="14" fillId="0" borderId="0" xfId="0" applyFont="true" applyBorder="true" applyAlignment="true">
      <alignment horizontal="center" vertical="top" wrapText="true"/>
    </xf>
    <xf numFmtId="0" fontId="7" fillId="0" borderId="23" xfId="0" applyFont="true" applyBorder="true" applyAlignment="true">
      <alignment horizontal="center" vertical="center" wrapText="true"/>
    </xf>
    <xf numFmtId="0" fontId="7" fillId="0" borderId="21" xfId="0" applyFont="true" applyBorder="true" applyAlignment="true">
      <alignment horizontal="center" vertical="center" wrapText="true"/>
    </xf>
    <xf numFmtId="0" fontId="2" fillId="0" borderId="19" xfId="0" applyFont="true" applyBorder="true" applyAlignment="true">
      <alignment horizontal="center" vertical="center" wrapText="true"/>
    </xf>
    <xf numFmtId="0" fontId="7" fillId="0" borderId="24" xfId="0" applyFont="true" applyBorder="true" applyAlignment="true">
      <alignment horizontal="center" vertical="center" wrapText="true"/>
    </xf>
    <xf numFmtId="0" fontId="7" fillId="0" borderId="22" xfId="0" applyFont="true" applyBorder="true" applyAlignment="true">
      <alignment horizontal="center" vertical="center" wrapText="true"/>
    </xf>
    <xf numFmtId="0" fontId="2" fillId="0" borderId="22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23" fillId="0" borderId="0" xfId="0" applyFont="true" applyAlignment="true">
      <alignment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21" fillId="0" borderId="0" xfId="0" applyFont="true" applyAlignment="true">
      <alignment vertical="center" wrapText="true"/>
    </xf>
    <xf numFmtId="176" fontId="24" fillId="0" borderId="0" xfId="0" applyNumberFormat="true" applyFont="true" applyAlignment="true">
      <alignment vertical="center" wrapText="true"/>
    </xf>
    <xf numFmtId="176" fontId="24" fillId="0" borderId="0" xfId="0" applyNumberFormat="true" applyFont="true" applyFill="true" applyAlignment="true">
      <alignment vertical="center" wrapText="true"/>
    </xf>
    <xf numFmtId="176" fontId="23" fillId="0" borderId="0" xfId="0" applyNumberFormat="true" applyFont="true" applyAlignment="true">
      <alignment vertical="center" wrapText="true"/>
    </xf>
    <xf numFmtId="0" fontId="6" fillId="0" borderId="8" xfId="0" applyFont="true" applyBorder="true" applyAlignment="true">
      <alignment vertical="center"/>
    </xf>
    <xf numFmtId="0" fontId="6" fillId="0" borderId="9" xfId="0" applyFont="true" applyBorder="true" applyAlignment="true">
      <alignment horizontal="center" vertical="center" wrapText="true"/>
    </xf>
    <xf numFmtId="178" fontId="23" fillId="0" borderId="0" xfId="0" applyNumberFormat="true" applyFont="true" applyFill="true" applyAlignment="true">
      <alignment vertical="center" wrapText="true"/>
    </xf>
    <xf numFmtId="0" fontId="25" fillId="0" borderId="0" xfId="0" applyFont="true" applyAlignment="true">
      <alignment horizontal="left" vertical="center" wrapText="true"/>
    </xf>
    <xf numFmtId="0" fontId="10" fillId="0" borderId="0" xfId="0" applyFont="true" applyAlignment="true">
      <alignment horizontal="left" vertical="center" wrapText="true"/>
    </xf>
    <xf numFmtId="176" fontId="2" fillId="0" borderId="0" xfId="0" applyNumberFormat="true" applyFont="true" applyAlignment="true">
      <alignment vertical="center" wrapText="true"/>
    </xf>
    <xf numFmtId="178" fontId="2" fillId="0" borderId="0" xfId="0" applyNumberFormat="true" applyFont="true" applyAlignment="true">
      <alignment vertical="center" wrapText="true"/>
    </xf>
    <xf numFmtId="0" fontId="12" fillId="0" borderId="0" xfId="0" applyFont="true" applyBorder="true" applyAlignment="true">
      <alignment vertical="center" wrapText="true"/>
    </xf>
    <xf numFmtId="0" fontId="12" fillId="0" borderId="0" xfId="0" applyFont="true" applyBorder="true" applyAlignment="true">
      <alignment horizontal="center" vertical="center" wrapText="true"/>
    </xf>
    <xf numFmtId="0" fontId="2" fillId="0" borderId="25" xfId="0" applyFont="true" applyBorder="true" applyAlignment="true">
      <alignment horizontal="center" vertical="center" wrapText="true"/>
    </xf>
    <xf numFmtId="0" fontId="7" fillId="0" borderId="16" xfId="0" applyFont="true" applyBorder="true" applyAlignment="true">
      <alignment horizontal="center" vertical="center" wrapText="true"/>
    </xf>
    <xf numFmtId="0" fontId="23" fillId="0" borderId="0" xfId="0" applyFont="true" applyBorder="true" applyAlignment="true">
      <alignment vertical="center" wrapText="true"/>
    </xf>
    <xf numFmtId="0" fontId="23" fillId="0" borderId="0" xfId="0" applyNumberFormat="true" applyFont="true" applyBorder="true" applyAlignment="true">
      <alignment vertical="center" wrapText="true"/>
    </xf>
    <xf numFmtId="0" fontId="21" fillId="0" borderId="0" xfId="0" applyFont="true" applyBorder="true" applyAlignment="true">
      <alignment vertical="center" wrapText="true"/>
    </xf>
    <xf numFmtId="0" fontId="21" fillId="0" borderId="0" xfId="0" applyNumberFormat="true" applyFont="true" applyAlignment="true">
      <alignment vertical="center" wrapText="true"/>
    </xf>
    <xf numFmtId="0" fontId="21" fillId="0" borderId="0" xfId="0" applyNumberFormat="true" applyFont="true" applyBorder="true" applyAlignment="true">
      <alignment vertical="center" wrapText="true"/>
    </xf>
    <xf numFmtId="176" fontId="24" fillId="0" borderId="0" xfId="0" applyNumberFormat="true" applyFont="true" applyFill="true" applyBorder="true" applyAlignment="true">
      <alignment vertical="center" wrapText="true"/>
    </xf>
    <xf numFmtId="0" fontId="7" fillId="0" borderId="18" xfId="0" applyFont="true" applyBorder="true" applyAlignment="true">
      <alignment horizontal="center" vertical="center" wrapText="true"/>
    </xf>
    <xf numFmtId="178" fontId="2" fillId="0" borderId="0" xfId="0" applyNumberFormat="true" applyFont="true" applyBorder="true" applyAlignment="true">
      <alignment vertical="center" wrapText="true"/>
    </xf>
  </cellXfs>
  <cellStyles count="56">
    <cellStyle name="常规" xfId="0" builtinId="0"/>
    <cellStyle name="常规 2" xfId="1"/>
    <cellStyle name="RowLevel_1" xfId="2"/>
    <cellStyle name="常规 4" xfId="3"/>
    <cellStyle name="常规 5" xfId="4"/>
    <cellStyle name="样式 1" xfId="5"/>
    <cellStyle name="60% - 强调文字颜色 6" xfId="6" builtinId="52"/>
    <cellStyle name="20% - 强调文字颜色 6" xfId="7" builtinId="50"/>
    <cellStyle name="输出" xfId="8" builtinId="21"/>
    <cellStyle name="检查单元格" xfId="9" builtinId="23"/>
    <cellStyle name="差" xfId="10" builtinId="27"/>
    <cellStyle name="ColLevel_1" xfId="11"/>
    <cellStyle name="标题 1" xfId="12" builtinId="16"/>
    <cellStyle name="解释性文本" xfId="13" builtinId="5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标题 3" xfId="20" builtinId="18"/>
    <cellStyle name="汇总" xfId="21" builtinId="25"/>
    <cellStyle name="20% - 强调文字颜色 1" xfId="22" builtinId="30"/>
    <cellStyle name="40% - 强调文字颜色 1" xfId="23" builtinId="31"/>
    <cellStyle name="强调文字颜色 6" xfId="24" builtinId="49"/>
    <cellStyle name="千位分隔" xfId="25" builtinId="3"/>
    <cellStyle name="标题" xfId="26" builtinId="15"/>
    <cellStyle name="已访问的超链接" xfId="27" builtinId="9"/>
    <cellStyle name="40% - 强调文字颜色 4" xfId="28" builtinId="43"/>
    <cellStyle name="常规 3" xfId="29"/>
    <cellStyle name="链接单元格" xfId="30" builtinId="24"/>
    <cellStyle name="标题 4" xfId="31" builtinId="19"/>
    <cellStyle name="20% - 强调文字颜色 2" xfId="32" builtinId="34"/>
    <cellStyle name="货币[0]" xfId="33" builtinId="7"/>
    <cellStyle name="警告文本" xfId="34" builtinId="11"/>
    <cellStyle name="40% - 强调文字颜色 2" xfId="35" builtinId="35"/>
    <cellStyle name="注释" xfId="36" builtinId="10"/>
    <cellStyle name="60% - 强调文字颜色 3" xfId="37" builtinId="40"/>
    <cellStyle name="好" xfId="38" builtinId="26"/>
    <cellStyle name="20% - 强调文字颜色 5" xfId="39" builtinId="46"/>
    <cellStyle name="适中" xfId="40" builtinId="28"/>
    <cellStyle name="计算" xfId="41" builtinId="22"/>
    <cellStyle name="强调文字颜色 1" xfId="42" builtinId="29"/>
    <cellStyle name="60% - 强调文字颜色 4" xfId="43" builtinId="44"/>
    <cellStyle name="60% - 强调文字颜色 1" xfId="44" builtinId="32"/>
    <cellStyle name="强调文字颜色 2" xfId="45" builtinId="33"/>
    <cellStyle name="60% - 强调文字颜色 5" xfId="46" builtinId="48"/>
    <cellStyle name="百分比" xfId="47" builtinId="5"/>
    <cellStyle name="60% - 强调文字颜色 2" xfId="48" builtinId="36"/>
    <cellStyle name="货币" xfId="49" builtinId="4"/>
    <cellStyle name="强调文字颜色 3" xfId="50" builtinId="37"/>
    <cellStyle name="20% - 强调文字颜色 3" xfId="51" builtinId="38"/>
    <cellStyle name="输入" xfId="52" builtinId="20"/>
    <cellStyle name="40% - 强调文字颜色 3" xfId="53" builtinId="39"/>
    <cellStyle name="强调文字颜色 4" xfId="54" builtinId="41"/>
    <cellStyle name="20% - 强调文字颜色 4" xfId="55" builtinId="4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J49"/>
  <sheetViews>
    <sheetView showZeros="0" topLeftCell="A7" workbookViewId="0">
      <selection activeCell="O24" sqref="O24"/>
    </sheetView>
  </sheetViews>
  <sheetFormatPr defaultColWidth="9" defaultRowHeight="15.75"/>
  <cols>
    <col min="1" max="1" width="21.5" style="97" customWidth="true"/>
    <col min="2" max="2" width="5.875" style="147" customWidth="true"/>
    <col min="3" max="3" width="6.125" style="97" customWidth="true"/>
    <col min="4" max="4" width="6" style="148" customWidth="true"/>
    <col min="5" max="6" width="5.75" style="148" customWidth="true"/>
    <col min="7" max="7" width="5.5" style="148" customWidth="true"/>
    <col min="8" max="9" width="5.75" style="148" customWidth="true"/>
    <col min="10" max="10" width="6" style="11" customWidth="true"/>
    <col min="11" max="12" width="6.25" style="97" customWidth="true"/>
    <col min="13" max="16384" width="9" style="97"/>
  </cols>
  <sheetData>
    <row r="1" ht="39.95" customHeight="true" spans="1:10">
      <c r="A1" s="149" t="s">
        <v>0</v>
      </c>
      <c r="B1" s="149"/>
      <c r="C1" s="149"/>
      <c r="D1" s="150"/>
      <c r="E1" s="149"/>
      <c r="F1" s="149"/>
      <c r="G1" s="149"/>
      <c r="H1" s="149"/>
      <c r="I1" s="149"/>
      <c r="J1" s="149"/>
    </row>
    <row r="2" ht="12" customHeight="true" spans="1:10">
      <c r="A2" s="151" t="s">
        <v>1</v>
      </c>
      <c r="B2" s="152" t="s">
        <v>2</v>
      </c>
      <c r="C2" s="153" t="s">
        <v>3</v>
      </c>
      <c r="D2" s="153" t="s">
        <v>4</v>
      </c>
      <c r="E2" s="173"/>
      <c r="F2" s="173"/>
      <c r="G2" s="173"/>
      <c r="H2" s="173"/>
      <c r="I2" s="173"/>
      <c r="J2" s="173"/>
    </row>
    <row r="3" ht="24.95" customHeight="true" spans="1:10">
      <c r="A3" s="154"/>
      <c r="B3" s="155"/>
      <c r="C3" s="156"/>
      <c r="D3" s="156"/>
      <c r="E3" s="174" t="s">
        <v>5</v>
      </c>
      <c r="F3" s="90" t="s">
        <v>6</v>
      </c>
      <c r="G3" s="90" t="s">
        <v>7</v>
      </c>
      <c r="H3" s="90" t="s">
        <v>8</v>
      </c>
      <c r="I3" s="90" t="s">
        <v>9</v>
      </c>
      <c r="J3" s="181" t="s">
        <v>10</v>
      </c>
    </row>
    <row r="4" s="96" customFormat="true" ht="20.25" customHeight="true" spans="1:10">
      <c r="A4" s="8" t="s">
        <v>11</v>
      </c>
      <c r="B4" s="157" t="s">
        <v>12</v>
      </c>
      <c r="C4" s="158">
        <v>795834</v>
      </c>
      <c r="D4" s="158">
        <v>818826</v>
      </c>
      <c r="E4" s="175">
        <f>D4-F4-G4-H4-I4-J4</f>
        <v>153868</v>
      </c>
      <c r="F4" s="175">
        <v>29162</v>
      </c>
      <c r="G4" s="175">
        <v>29213</v>
      </c>
      <c r="H4" s="175">
        <v>138718</v>
      </c>
      <c r="I4" s="175">
        <v>137409</v>
      </c>
      <c r="J4" s="175">
        <v>330456</v>
      </c>
    </row>
    <row r="5" s="96" customFormat="true" ht="20.25" customHeight="true" spans="1:10">
      <c r="A5" s="14" t="s">
        <v>13</v>
      </c>
      <c r="B5" s="159" t="s">
        <v>14</v>
      </c>
      <c r="C5" s="158">
        <v>3020398</v>
      </c>
      <c r="D5" s="158">
        <v>3027455</v>
      </c>
      <c r="E5" s="175">
        <f t="shared" ref="E5:E23" si="0">D5-F5-G5-H5-I5-J5</f>
        <v>520262</v>
      </c>
      <c r="F5" s="158">
        <v>100325</v>
      </c>
      <c r="G5" s="176">
        <v>104245</v>
      </c>
      <c r="H5" s="175">
        <v>520077</v>
      </c>
      <c r="I5" s="175">
        <v>557957</v>
      </c>
      <c r="J5" s="175">
        <v>1224589</v>
      </c>
    </row>
    <row r="6" ht="20.25" customHeight="true" spans="1:10">
      <c r="A6" s="11" t="s">
        <v>15</v>
      </c>
      <c r="B6" s="12" t="s">
        <v>14</v>
      </c>
      <c r="C6" s="160">
        <v>1602118</v>
      </c>
      <c r="D6" s="160">
        <v>1606077</v>
      </c>
      <c r="E6" s="177">
        <f t="shared" si="0"/>
        <v>266585</v>
      </c>
      <c r="F6" s="160">
        <v>52051</v>
      </c>
      <c r="G6" s="177">
        <v>54094</v>
      </c>
      <c r="H6" s="177">
        <v>278387</v>
      </c>
      <c r="I6" s="177">
        <v>302392</v>
      </c>
      <c r="J6" s="177">
        <v>652568</v>
      </c>
    </row>
    <row r="7" ht="20.25" customHeight="true" spans="1:10">
      <c r="A7" s="11" t="s">
        <v>16</v>
      </c>
      <c r="B7" s="12" t="s">
        <v>14</v>
      </c>
      <c r="C7" s="160">
        <v>1418280</v>
      </c>
      <c r="D7" s="160">
        <v>1421378</v>
      </c>
      <c r="E7" s="177">
        <f t="shared" si="0"/>
        <v>253677</v>
      </c>
      <c r="F7" s="160">
        <v>48274</v>
      </c>
      <c r="G7" s="177">
        <v>50151</v>
      </c>
      <c r="H7" s="177">
        <v>241690</v>
      </c>
      <c r="I7" s="177">
        <v>255565</v>
      </c>
      <c r="J7" s="177">
        <v>572021</v>
      </c>
    </row>
    <row r="8" ht="20.25" customHeight="true" spans="1:10">
      <c r="A8" s="19" t="s">
        <v>17</v>
      </c>
      <c r="B8" s="12" t="s">
        <v>14</v>
      </c>
      <c r="C8" s="160"/>
      <c r="D8" s="160"/>
      <c r="E8" s="175">
        <f t="shared" si="0"/>
        <v>0</v>
      </c>
      <c r="F8" s="177"/>
      <c r="G8" s="177"/>
      <c r="H8" s="160"/>
      <c r="I8" s="160"/>
      <c r="J8" s="177"/>
    </row>
    <row r="9" ht="20.25" customHeight="true" spans="1:10">
      <c r="A9" s="11" t="s">
        <v>18</v>
      </c>
      <c r="B9" s="12" t="s">
        <v>14</v>
      </c>
      <c r="C9" s="160">
        <v>1218269</v>
      </c>
      <c r="D9" s="160">
        <v>1223254</v>
      </c>
      <c r="E9" s="177">
        <f t="shared" si="0"/>
        <v>387614</v>
      </c>
      <c r="F9" s="177">
        <v>35684</v>
      </c>
      <c r="G9" s="178">
        <v>21062</v>
      </c>
      <c r="H9" s="177">
        <v>205002</v>
      </c>
      <c r="I9" s="177">
        <v>196112</v>
      </c>
      <c r="J9" s="177">
        <v>377780</v>
      </c>
    </row>
    <row r="10" ht="20.25" customHeight="true" spans="1:10">
      <c r="A10" s="11" t="s">
        <v>19</v>
      </c>
      <c r="B10" s="12" t="s">
        <v>14</v>
      </c>
      <c r="C10" s="160">
        <v>1802129</v>
      </c>
      <c r="D10" s="160">
        <v>1804201</v>
      </c>
      <c r="E10" s="177">
        <f t="shared" si="0"/>
        <v>132648</v>
      </c>
      <c r="F10" s="177">
        <v>64641</v>
      </c>
      <c r="G10" s="178">
        <v>83183</v>
      </c>
      <c r="H10" s="177">
        <v>315075</v>
      </c>
      <c r="I10" s="177">
        <v>361845</v>
      </c>
      <c r="J10" s="177">
        <v>846809</v>
      </c>
    </row>
    <row r="11" s="96" customFormat="true" ht="20.25" customHeight="true" spans="1:10">
      <c r="A11" s="14" t="s">
        <v>20</v>
      </c>
      <c r="B11" s="159" t="s">
        <v>14</v>
      </c>
      <c r="C11" s="158"/>
      <c r="D11" s="158"/>
      <c r="E11" s="175">
        <f t="shared" si="0"/>
        <v>0</v>
      </c>
      <c r="F11" s="175"/>
      <c r="G11" s="175"/>
      <c r="H11" s="158"/>
      <c r="I11" s="158"/>
      <c r="J11" s="175"/>
    </row>
    <row r="12" ht="20.25" customHeight="true" spans="1:10">
      <c r="A12" s="11" t="s">
        <v>21</v>
      </c>
      <c r="B12" s="12" t="s">
        <v>14</v>
      </c>
      <c r="C12" s="160">
        <v>42608</v>
      </c>
      <c r="D12" s="160">
        <v>30642</v>
      </c>
      <c r="E12" s="177">
        <f t="shared" si="0"/>
        <v>5294</v>
      </c>
      <c r="F12" s="160">
        <v>1057</v>
      </c>
      <c r="G12" s="160">
        <v>929</v>
      </c>
      <c r="H12" s="160">
        <v>4895</v>
      </c>
      <c r="I12" s="160">
        <v>5780</v>
      </c>
      <c r="J12" s="160">
        <v>12687</v>
      </c>
    </row>
    <row r="13" ht="20.25" customHeight="true" spans="1:10">
      <c r="A13" s="11" t="s">
        <v>22</v>
      </c>
      <c r="B13" s="12" t="s">
        <v>14</v>
      </c>
      <c r="C13" s="160">
        <v>22260</v>
      </c>
      <c r="D13" s="160">
        <v>16273</v>
      </c>
      <c r="E13" s="177">
        <f t="shared" si="0"/>
        <v>2777</v>
      </c>
      <c r="F13" s="177">
        <v>582</v>
      </c>
      <c r="G13" s="177">
        <v>509</v>
      </c>
      <c r="H13" s="177">
        <v>2622</v>
      </c>
      <c r="I13" s="177">
        <v>3041</v>
      </c>
      <c r="J13" s="177">
        <v>6742</v>
      </c>
    </row>
    <row r="14" ht="20.25" customHeight="true" spans="1:10">
      <c r="A14" s="11" t="s">
        <v>23</v>
      </c>
      <c r="B14" s="12" t="s">
        <v>14</v>
      </c>
      <c r="C14" s="160">
        <v>20348</v>
      </c>
      <c r="D14" s="160">
        <v>14369</v>
      </c>
      <c r="E14" s="177">
        <f t="shared" si="0"/>
        <v>2517</v>
      </c>
      <c r="F14" s="177">
        <v>475</v>
      </c>
      <c r="G14" s="177">
        <v>420</v>
      </c>
      <c r="H14" s="177">
        <v>2273</v>
      </c>
      <c r="I14" s="177">
        <v>2739</v>
      </c>
      <c r="J14" s="177">
        <v>5945</v>
      </c>
    </row>
    <row r="15" ht="20.25" customHeight="true" spans="1:10">
      <c r="A15" s="11" t="s">
        <v>24</v>
      </c>
      <c r="B15" s="12" t="s">
        <v>14</v>
      </c>
      <c r="C15" s="160">
        <v>24069</v>
      </c>
      <c r="D15" s="160">
        <v>12021</v>
      </c>
      <c r="E15" s="177">
        <f t="shared" si="0"/>
        <v>1965</v>
      </c>
      <c r="F15" s="177">
        <v>613</v>
      </c>
      <c r="G15" s="177">
        <v>583</v>
      </c>
      <c r="H15" s="177">
        <v>1983</v>
      </c>
      <c r="I15" s="177">
        <v>1627</v>
      </c>
      <c r="J15" s="177">
        <v>5250</v>
      </c>
    </row>
    <row r="16" ht="20.25" customHeight="true" spans="1:10">
      <c r="A16" s="11" t="s">
        <v>22</v>
      </c>
      <c r="B16" s="12" t="s">
        <v>14</v>
      </c>
      <c r="C16" s="160">
        <v>14073</v>
      </c>
      <c r="D16" s="160">
        <v>7071</v>
      </c>
      <c r="E16" s="177">
        <f t="shared" si="0"/>
        <v>1125</v>
      </c>
      <c r="F16" s="177">
        <v>357</v>
      </c>
      <c r="G16" s="177">
        <v>334</v>
      </c>
      <c r="H16" s="177">
        <v>1176</v>
      </c>
      <c r="I16" s="177">
        <v>967</v>
      </c>
      <c r="J16" s="177">
        <v>3112</v>
      </c>
    </row>
    <row r="17" ht="20.25" customHeight="true" spans="1:10">
      <c r="A17" s="11" t="s">
        <v>23</v>
      </c>
      <c r="B17" s="12" t="s">
        <v>14</v>
      </c>
      <c r="C17" s="160">
        <v>9996</v>
      </c>
      <c r="D17" s="160">
        <v>4950</v>
      </c>
      <c r="E17" s="177">
        <f t="shared" si="0"/>
        <v>840</v>
      </c>
      <c r="F17" s="177">
        <v>256</v>
      </c>
      <c r="G17" s="177">
        <v>249</v>
      </c>
      <c r="H17" s="177">
        <v>807</v>
      </c>
      <c r="I17" s="177">
        <v>660</v>
      </c>
      <c r="J17" s="177">
        <v>2138</v>
      </c>
    </row>
    <row r="18" ht="20.25" customHeight="true" spans="1:10">
      <c r="A18" s="11" t="s">
        <v>25</v>
      </c>
      <c r="B18" s="12" t="s">
        <v>14</v>
      </c>
      <c r="C18" s="160">
        <v>5620</v>
      </c>
      <c r="D18" s="160">
        <v>5544</v>
      </c>
      <c r="E18" s="177">
        <f t="shared" si="0"/>
        <v>1412</v>
      </c>
      <c r="F18" s="160">
        <v>150</v>
      </c>
      <c r="G18" s="160">
        <v>121</v>
      </c>
      <c r="H18" s="160">
        <v>682</v>
      </c>
      <c r="I18" s="160">
        <v>877</v>
      </c>
      <c r="J18" s="160">
        <v>2302</v>
      </c>
    </row>
    <row r="19" ht="20.25" customHeight="true" spans="1:10">
      <c r="A19" s="11" t="s">
        <v>26</v>
      </c>
      <c r="B19" s="12" t="s">
        <v>14</v>
      </c>
      <c r="C19" s="160">
        <v>3240</v>
      </c>
      <c r="D19" s="160">
        <v>3112</v>
      </c>
      <c r="E19" s="177">
        <f t="shared" si="0"/>
        <v>738</v>
      </c>
      <c r="F19" s="177">
        <v>76</v>
      </c>
      <c r="G19" s="179">
        <v>70</v>
      </c>
      <c r="H19" s="160">
        <v>290</v>
      </c>
      <c r="I19" s="160">
        <v>555</v>
      </c>
      <c r="J19" s="177">
        <v>1383</v>
      </c>
    </row>
    <row r="20" ht="20.25" customHeight="true" spans="1:10">
      <c r="A20" s="11" t="s">
        <v>27</v>
      </c>
      <c r="B20" s="12" t="s">
        <v>14</v>
      </c>
      <c r="C20" s="160">
        <v>2380</v>
      </c>
      <c r="D20" s="160">
        <v>2432</v>
      </c>
      <c r="E20" s="177">
        <f t="shared" si="0"/>
        <v>674</v>
      </c>
      <c r="F20" s="177">
        <v>74</v>
      </c>
      <c r="G20" s="177">
        <v>51</v>
      </c>
      <c r="H20" s="177">
        <v>392</v>
      </c>
      <c r="I20" s="177">
        <v>322</v>
      </c>
      <c r="J20" s="177">
        <v>919</v>
      </c>
    </row>
    <row r="21" ht="20.25" customHeight="true" spans="1:10">
      <c r="A21" s="11" t="s">
        <v>28</v>
      </c>
      <c r="B21" s="12" t="s">
        <v>14</v>
      </c>
      <c r="C21" s="160">
        <v>16125</v>
      </c>
      <c r="D21" s="160">
        <v>16863</v>
      </c>
      <c r="E21" s="177">
        <f t="shared" si="0"/>
        <v>2317</v>
      </c>
      <c r="F21" s="160">
        <v>468</v>
      </c>
      <c r="G21" s="160">
        <v>439</v>
      </c>
      <c r="H21" s="160">
        <v>2182</v>
      </c>
      <c r="I21" s="160">
        <v>2674</v>
      </c>
      <c r="J21" s="160">
        <v>8783</v>
      </c>
    </row>
    <row r="22" ht="20.25" customHeight="true" spans="1:10">
      <c r="A22" s="11" t="s">
        <v>29</v>
      </c>
      <c r="B22" s="12" t="s">
        <v>14</v>
      </c>
      <c r="C22" s="160">
        <v>14441</v>
      </c>
      <c r="D22" s="160">
        <v>15318</v>
      </c>
      <c r="E22" s="177">
        <f t="shared" si="0"/>
        <v>2054</v>
      </c>
      <c r="F22" s="177">
        <v>413</v>
      </c>
      <c r="G22" s="179">
        <v>395</v>
      </c>
      <c r="H22" s="177">
        <v>1785</v>
      </c>
      <c r="I22" s="177">
        <v>2458</v>
      </c>
      <c r="J22" s="177">
        <v>8213</v>
      </c>
    </row>
    <row r="23" ht="20.25" customHeight="true" spans="1:10">
      <c r="A23" s="11" t="s">
        <v>30</v>
      </c>
      <c r="B23" s="12" t="s">
        <v>14</v>
      </c>
      <c r="C23" s="160">
        <v>1684</v>
      </c>
      <c r="D23" s="160">
        <v>1545</v>
      </c>
      <c r="E23" s="177">
        <f t="shared" si="0"/>
        <v>263</v>
      </c>
      <c r="F23" s="177">
        <v>55</v>
      </c>
      <c r="G23" s="179">
        <v>44</v>
      </c>
      <c r="H23" s="160">
        <v>397</v>
      </c>
      <c r="I23" s="160">
        <v>216</v>
      </c>
      <c r="J23" s="160">
        <v>570</v>
      </c>
    </row>
    <row r="24" ht="20.25" customHeight="true" spans="1:10">
      <c r="A24" s="11" t="s">
        <v>31</v>
      </c>
      <c r="B24" s="15" t="s">
        <v>32</v>
      </c>
      <c r="C24" s="161">
        <v>9.53</v>
      </c>
      <c r="D24" s="162">
        <v>8.14</v>
      </c>
      <c r="E24" s="162">
        <v>8.42</v>
      </c>
      <c r="F24" s="162">
        <v>9.08</v>
      </c>
      <c r="G24" s="162">
        <v>8.23</v>
      </c>
      <c r="H24" s="162">
        <v>7.78</v>
      </c>
      <c r="I24" s="162">
        <v>8.81</v>
      </c>
      <c r="J24" s="162">
        <v>7.75</v>
      </c>
    </row>
    <row r="25" ht="19.5" customHeight="true" spans="1:10">
      <c r="A25" s="11" t="s">
        <v>33</v>
      </c>
      <c r="B25" s="15" t="s">
        <v>32</v>
      </c>
      <c r="C25" s="161">
        <v>5.03</v>
      </c>
      <c r="D25" s="162">
        <v>5.16</v>
      </c>
      <c r="E25" s="180">
        <v>4.43</v>
      </c>
      <c r="F25" s="180">
        <v>6.16</v>
      </c>
      <c r="G25" s="180">
        <v>4.68</v>
      </c>
      <c r="H25" s="180">
        <v>5.19</v>
      </c>
      <c r="I25" s="180">
        <v>4.64</v>
      </c>
      <c r="J25" s="180">
        <v>5.76</v>
      </c>
    </row>
    <row r="26" ht="20.25" customHeight="true" spans="1:10">
      <c r="A26" s="11" t="s">
        <v>34</v>
      </c>
      <c r="B26" s="15" t="s">
        <v>32</v>
      </c>
      <c r="C26" s="161">
        <v>4.5</v>
      </c>
      <c r="D26" s="162">
        <v>2.98</v>
      </c>
      <c r="E26" s="180">
        <v>3.99</v>
      </c>
      <c r="F26" s="180">
        <v>2.92</v>
      </c>
      <c r="G26" s="180">
        <v>3.55</v>
      </c>
      <c r="H26" s="180">
        <v>2.59</v>
      </c>
      <c r="I26" s="180">
        <v>4.17</v>
      </c>
      <c r="J26" s="180">
        <v>1.99</v>
      </c>
    </row>
    <row r="27" s="96" customFormat="true" ht="19.5" customHeight="true" spans="1:10">
      <c r="A27" s="14" t="s">
        <v>35</v>
      </c>
      <c r="B27" s="159" t="s">
        <v>14</v>
      </c>
      <c r="C27" s="163">
        <f>C5/C4</f>
        <v>3.7952613233413</v>
      </c>
      <c r="D27" s="163">
        <f t="shared" ref="D27:J27" si="1">D5/D4</f>
        <v>3.69731176098463</v>
      </c>
      <c r="E27" s="163">
        <f t="shared" si="1"/>
        <v>3.38122286635298</v>
      </c>
      <c r="F27" s="163">
        <f t="shared" si="1"/>
        <v>3.44026472807078</v>
      </c>
      <c r="G27" s="163">
        <f t="shared" si="1"/>
        <v>3.5684455550611</v>
      </c>
      <c r="H27" s="163">
        <f t="shared" si="1"/>
        <v>3.74916737553886</v>
      </c>
      <c r="I27" s="163">
        <f t="shared" si="1"/>
        <v>4.06055644099004</v>
      </c>
      <c r="J27" s="163">
        <f t="shared" si="1"/>
        <v>3.70575507783184</v>
      </c>
    </row>
    <row r="28" s="96" customFormat="true" ht="25.5" customHeight="true" spans="1:10">
      <c r="A28" s="164" t="s">
        <v>36</v>
      </c>
      <c r="B28" s="165" t="s">
        <v>37</v>
      </c>
      <c r="C28" s="166">
        <v>327.097454435909</v>
      </c>
      <c r="D28" s="166">
        <v>328.954034242105</v>
      </c>
      <c r="E28" s="166">
        <v>1565.00575638959</v>
      </c>
      <c r="F28" s="166">
        <v>589.671150971599</v>
      </c>
      <c r="G28" s="166">
        <v>292.608492767149</v>
      </c>
      <c r="H28" s="166">
        <v>282.517601501995</v>
      </c>
      <c r="I28" s="166">
        <v>302.740257939259</v>
      </c>
      <c r="J28" s="166">
        <v>218.259943533607</v>
      </c>
    </row>
    <row r="29" ht="43" customHeight="true" spans="1:10">
      <c r="A29" s="25" t="s">
        <v>38</v>
      </c>
      <c r="B29" s="26"/>
      <c r="C29" s="26"/>
      <c r="D29" s="26"/>
      <c r="E29" s="26"/>
      <c r="F29" s="26"/>
      <c r="G29" s="26"/>
      <c r="H29" s="26"/>
      <c r="I29" s="26"/>
      <c r="J29" s="26"/>
    </row>
    <row r="30" ht="12" customHeight="true" spans="1:10">
      <c r="A30" s="167"/>
      <c r="B30" s="168"/>
      <c r="C30" s="168"/>
      <c r="D30" s="168"/>
      <c r="E30" s="168"/>
      <c r="F30" s="168"/>
      <c r="G30" s="168"/>
      <c r="H30" s="168"/>
      <c r="I30" s="168"/>
      <c r="J30" s="168"/>
    </row>
    <row r="31" spans="9:10">
      <c r="I31" s="32"/>
      <c r="J31" s="32"/>
    </row>
    <row r="32" spans="9:10">
      <c r="I32" s="32"/>
      <c r="J32" s="32"/>
    </row>
    <row r="33" spans="4:10">
      <c r="D33" s="169"/>
      <c r="I33" s="32"/>
      <c r="J33" s="32"/>
    </row>
    <row r="34" spans="9:10">
      <c r="I34" s="32"/>
      <c r="J34" s="32"/>
    </row>
    <row r="35" spans="4:10">
      <c r="D35" s="170"/>
      <c r="E35" s="170"/>
      <c r="F35" s="170"/>
      <c r="G35" s="170"/>
      <c r="H35" s="170"/>
      <c r="I35" s="182"/>
      <c r="J35" s="182"/>
    </row>
    <row r="36" spans="9:10">
      <c r="I36" s="32"/>
      <c r="J36" s="32"/>
    </row>
    <row r="37" spans="9:10">
      <c r="I37" s="32"/>
      <c r="J37" s="32"/>
    </row>
    <row r="38" spans="9:10">
      <c r="I38" s="32"/>
      <c r="J38" s="32"/>
    </row>
    <row r="39" spans="9:10">
      <c r="I39" s="32"/>
      <c r="J39" s="32"/>
    </row>
    <row r="40" spans="9:10">
      <c r="I40" s="32"/>
      <c r="J40" s="32"/>
    </row>
    <row r="41" spans="9:10">
      <c r="I41" s="32"/>
      <c r="J41" s="32"/>
    </row>
    <row r="42" spans="1:10">
      <c r="A42" s="171"/>
      <c r="B42" s="172"/>
      <c r="I42" s="32"/>
      <c r="J42" s="32"/>
    </row>
    <row r="43" spans="1:10">
      <c r="A43" s="171"/>
      <c r="B43" s="172"/>
      <c r="I43" s="32"/>
      <c r="J43" s="32"/>
    </row>
    <row r="44" spans="1:10">
      <c r="A44" s="171"/>
      <c r="B44" s="172"/>
      <c r="I44" s="32"/>
      <c r="J44" s="32"/>
    </row>
    <row r="45" spans="1:10">
      <c r="A45" s="171"/>
      <c r="B45" s="172"/>
      <c r="I45" s="32"/>
      <c r="J45" s="32"/>
    </row>
    <row r="46" spans="1:10">
      <c r="A46" s="171"/>
      <c r="B46" s="172"/>
      <c r="I46" s="32"/>
      <c r="J46" s="32"/>
    </row>
    <row r="47" spans="1:10">
      <c r="A47" s="171"/>
      <c r="B47" s="172"/>
      <c r="I47" s="32"/>
      <c r="J47" s="32"/>
    </row>
    <row r="48" spans="9:10">
      <c r="I48" s="32"/>
      <c r="J48" s="32"/>
    </row>
    <row r="49" spans="9:10">
      <c r="I49" s="32"/>
      <c r="J49" s="32"/>
    </row>
  </sheetData>
  <mergeCells count="8">
    <mergeCell ref="A1:J1"/>
    <mergeCell ref="E2:J2"/>
    <mergeCell ref="A29:J29"/>
    <mergeCell ref="A30:J30"/>
    <mergeCell ref="A2:A3"/>
    <mergeCell ref="B2:B3"/>
    <mergeCell ref="C2:C3"/>
    <mergeCell ref="D2:D3"/>
  </mergeCells>
  <pageMargins left="1.10236220472441" right="0.94488188976378" top="1.37795275590551" bottom="1.37795275590551" header="0.511811023622047" footer="1.10236220472441"/>
  <pageSetup paperSize="9" firstPageNumber="71" orientation="portrait" useFirstPageNumber="true"/>
  <headerFooter alignWithMargins="0">
    <oddFooter>&amp;C67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M34"/>
  <sheetViews>
    <sheetView showZeros="0" zoomScale="115" zoomScaleNormal="115" topLeftCell="A7" workbookViewId="0">
      <selection activeCell="B28" sqref="B28"/>
    </sheetView>
  </sheetViews>
  <sheetFormatPr defaultColWidth="9" defaultRowHeight="16.5"/>
  <cols>
    <col min="1" max="1" width="6.125" style="101" customWidth="true"/>
    <col min="2" max="2" width="7.25" style="121" customWidth="true"/>
    <col min="3" max="3" width="6.875" style="121" customWidth="true"/>
    <col min="4" max="5" width="6.25" style="121" customWidth="true"/>
    <col min="6" max="8" width="6.875" style="121" customWidth="true"/>
    <col min="9" max="10" width="7.25" style="121" customWidth="true"/>
    <col min="11" max="11" width="5.75" style="121" customWidth="true"/>
    <col min="12" max="12" width="14.125" style="121"/>
    <col min="13" max="13" width="9" style="121"/>
    <col min="14" max="14" width="11.125" style="121"/>
    <col min="15" max="15" width="9" style="121"/>
    <col min="16" max="16" width="11.125" style="121"/>
    <col min="17" max="16384" width="9" style="121"/>
  </cols>
  <sheetData>
    <row r="1" ht="27" customHeight="true" spans="1:11">
      <c r="A1" s="99" t="s">
        <v>39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ht="20.25" customHeight="true" spans="1:11">
      <c r="A2" s="100" t="s">
        <v>40</v>
      </c>
      <c r="B2" s="101"/>
      <c r="C2" s="101"/>
      <c r="D2" s="101"/>
      <c r="E2" s="101"/>
      <c r="F2" s="101"/>
      <c r="G2" s="101"/>
      <c r="H2" s="101"/>
      <c r="I2" s="101"/>
      <c r="J2" s="136"/>
      <c r="K2" s="137"/>
    </row>
    <row r="3" ht="15.95" customHeight="true" spans="1:11">
      <c r="A3" s="122" t="s">
        <v>41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ht="13.5" customHeight="true" spans="1:11">
      <c r="A4" s="70" t="s">
        <v>42</v>
      </c>
      <c r="B4" s="72" t="s">
        <v>43</v>
      </c>
      <c r="C4" s="103"/>
      <c r="D4" s="113"/>
      <c r="E4" s="113"/>
      <c r="F4" s="113"/>
      <c r="G4" s="113"/>
      <c r="H4" s="113"/>
      <c r="I4" s="138" t="s">
        <v>44</v>
      </c>
      <c r="J4" s="138" t="s">
        <v>45</v>
      </c>
      <c r="K4" s="139" t="s">
        <v>46</v>
      </c>
    </row>
    <row r="5" ht="24" customHeight="true" spans="1:11">
      <c r="A5" s="123"/>
      <c r="B5" s="88"/>
      <c r="C5" s="74" t="s">
        <v>5</v>
      </c>
      <c r="D5" s="74" t="s">
        <v>6</v>
      </c>
      <c r="E5" s="74" t="s">
        <v>7</v>
      </c>
      <c r="F5" s="74" t="s">
        <v>8</v>
      </c>
      <c r="G5" s="74" t="s">
        <v>9</v>
      </c>
      <c r="H5" s="74" t="s">
        <v>10</v>
      </c>
      <c r="I5" s="140"/>
      <c r="J5" s="140"/>
      <c r="K5" s="141"/>
    </row>
    <row r="6" ht="20" customHeight="true" spans="1:13">
      <c r="A6" s="124">
        <v>1990</v>
      </c>
      <c r="B6" s="125">
        <v>2179000</v>
      </c>
      <c r="C6" s="126">
        <v>448046</v>
      </c>
      <c r="D6" s="126"/>
      <c r="E6" s="126"/>
      <c r="F6" s="126">
        <v>446875</v>
      </c>
      <c r="G6" s="126">
        <v>390803</v>
      </c>
      <c r="H6" s="126">
        <v>893276</v>
      </c>
      <c r="I6" s="126">
        <v>369994</v>
      </c>
      <c r="J6" s="126">
        <v>1809006</v>
      </c>
      <c r="K6" s="126">
        <v>16.98</v>
      </c>
      <c r="L6" s="121">
        <f>B6-C6-D6-E6-F6-G6-H6</f>
        <v>0</v>
      </c>
      <c r="M6" s="121">
        <f>B6-I6-J6</f>
        <v>0</v>
      </c>
    </row>
    <row r="7" ht="20" customHeight="true" spans="1:13">
      <c r="A7" s="127">
        <v>1995</v>
      </c>
      <c r="B7" s="83">
        <v>2174700</v>
      </c>
      <c r="C7" s="84">
        <v>430524</v>
      </c>
      <c r="D7" s="84">
        <v>74702</v>
      </c>
      <c r="E7" s="84"/>
      <c r="F7" s="84">
        <v>416074</v>
      </c>
      <c r="G7" s="84">
        <v>384743</v>
      </c>
      <c r="H7" s="84">
        <v>868657</v>
      </c>
      <c r="I7" s="84">
        <v>658821</v>
      </c>
      <c r="J7" s="84">
        <v>1515879</v>
      </c>
      <c r="K7" s="84">
        <v>30.29</v>
      </c>
      <c r="L7" s="121">
        <f t="shared" ref="L7:L29" si="0">B7-C7-D7-E7-F7-G7-H7</f>
        <v>0</v>
      </c>
      <c r="M7" s="121">
        <f t="shared" ref="M7:M29" si="1">B7-I7-J7</f>
        <v>0</v>
      </c>
    </row>
    <row r="8" ht="20" customHeight="true" spans="1:13">
      <c r="A8" s="127">
        <v>1999</v>
      </c>
      <c r="B8" s="83">
        <v>2171300</v>
      </c>
      <c r="C8" s="84">
        <v>455618</v>
      </c>
      <c r="D8" s="84">
        <v>75996</v>
      </c>
      <c r="E8" s="84"/>
      <c r="F8" s="84">
        <v>410375</v>
      </c>
      <c r="G8" s="84">
        <v>381018</v>
      </c>
      <c r="H8" s="84">
        <v>848293</v>
      </c>
      <c r="I8" s="84">
        <v>853236</v>
      </c>
      <c r="J8" s="84">
        <v>1318064</v>
      </c>
      <c r="K8" s="142">
        <v>39.3</v>
      </c>
      <c r="L8" s="121">
        <f t="shared" si="0"/>
        <v>0</v>
      </c>
      <c r="M8" s="121">
        <f t="shared" si="1"/>
        <v>0</v>
      </c>
    </row>
    <row r="9" ht="20" customHeight="true" spans="1:13">
      <c r="A9" s="127">
        <v>2000</v>
      </c>
      <c r="B9" s="83">
        <v>2172000</v>
      </c>
      <c r="C9" s="84">
        <v>464808</v>
      </c>
      <c r="D9" s="84">
        <v>76020</v>
      </c>
      <c r="E9" s="84"/>
      <c r="F9" s="84">
        <v>410508</v>
      </c>
      <c r="G9" s="84">
        <v>380100</v>
      </c>
      <c r="H9" s="84">
        <v>840564</v>
      </c>
      <c r="I9" s="84">
        <v>910502</v>
      </c>
      <c r="J9" s="84">
        <v>1261498</v>
      </c>
      <c r="K9" s="84">
        <v>41.92</v>
      </c>
      <c r="L9" s="121">
        <f t="shared" si="0"/>
        <v>0</v>
      </c>
      <c r="M9" s="121">
        <f t="shared" si="1"/>
        <v>0</v>
      </c>
    </row>
    <row r="10" ht="20" customHeight="true" spans="1:13">
      <c r="A10" s="127">
        <v>2001</v>
      </c>
      <c r="B10" s="83">
        <v>2225599</v>
      </c>
      <c r="C10" s="84">
        <v>502878</v>
      </c>
      <c r="D10" s="84">
        <v>76896</v>
      </c>
      <c r="E10" s="84"/>
      <c r="F10" s="84">
        <v>417038</v>
      </c>
      <c r="G10" s="84">
        <v>384480</v>
      </c>
      <c r="H10" s="84">
        <v>844307</v>
      </c>
      <c r="I10" s="84">
        <v>941428</v>
      </c>
      <c r="J10" s="84">
        <v>1284171</v>
      </c>
      <c r="K10" s="142">
        <v>42.3</v>
      </c>
      <c r="L10" s="121">
        <f t="shared" si="0"/>
        <v>0</v>
      </c>
      <c r="M10" s="121">
        <f t="shared" si="1"/>
        <v>0</v>
      </c>
    </row>
    <row r="11" ht="20" customHeight="true" spans="1:13">
      <c r="A11" s="127">
        <v>2002</v>
      </c>
      <c r="B11" s="83">
        <v>2249100</v>
      </c>
      <c r="C11" s="84">
        <v>517207</v>
      </c>
      <c r="D11" s="84">
        <v>76719</v>
      </c>
      <c r="E11" s="84"/>
      <c r="F11" s="84">
        <v>421080</v>
      </c>
      <c r="G11" s="84">
        <v>386693</v>
      </c>
      <c r="H11" s="84">
        <v>847402</v>
      </c>
      <c r="I11" s="84">
        <v>958117</v>
      </c>
      <c r="J11" s="84">
        <v>1290983</v>
      </c>
      <c r="K11" s="142">
        <v>42.6</v>
      </c>
      <c r="M11" s="121">
        <f t="shared" si="1"/>
        <v>0</v>
      </c>
    </row>
    <row r="12" ht="20" customHeight="true" spans="1:13">
      <c r="A12" s="127">
        <v>2003</v>
      </c>
      <c r="B12" s="83">
        <v>2273000</v>
      </c>
      <c r="C12" s="84">
        <v>543420</v>
      </c>
      <c r="D12" s="84">
        <v>75009</v>
      </c>
      <c r="E12" s="84"/>
      <c r="F12" s="84">
        <v>418059</v>
      </c>
      <c r="G12" s="84">
        <v>388683</v>
      </c>
      <c r="H12" s="84">
        <v>847829</v>
      </c>
      <c r="I12" s="84">
        <v>979663</v>
      </c>
      <c r="J12" s="84">
        <v>1293337</v>
      </c>
      <c r="K12" s="142">
        <v>43.1</v>
      </c>
      <c r="M12" s="121">
        <f t="shared" si="1"/>
        <v>0</v>
      </c>
    </row>
    <row r="13" ht="20" customHeight="true" spans="1:13">
      <c r="A13" s="127">
        <v>2004</v>
      </c>
      <c r="B13" s="128">
        <v>2308600</v>
      </c>
      <c r="C13" s="84">
        <v>554064</v>
      </c>
      <c r="D13" s="84">
        <v>76184</v>
      </c>
      <c r="E13" s="84"/>
      <c r="F13" s="84">
        <v>422474</v>
      </c>
      <c r="G13" s="84">
        <v>394771</v>
      </c>
      <c r="H13" s="84">
        <v>861108</v>
      </c>
      <c r="I13" s="118">
        <v>1004241</v>
      </c>
      <c r="J13" s="118">
        <v>1304359</v>
      </c>
      <c r="K13" s="142">
        <v>43.5</v>
      </c>
      <c r="M13" s="121">
        <f t="shared" si="1"/>
        <v>0</v>
      </c>
    </row>
    <row r="14" ht="20" customHeight="true" spans="1:13">
      <c r="A14" s="127">
        <v>2005</v>
      </c>
      <c r="B14" s="83">
        <v>2321407</v>
      </c>
      <c r="C14" s="84">
        <v>556594</v>
      </c>
      <c r="D14" s="84">
        <v>76606</v>
      </c>
      <c r="E14" s="84"/>
      <c r="F14" s="84">
        <v>424616</v>
      </c>
      <c r="G14" s="84">
        <v>397759</v>
      </c>
      <c r="H14" s="84">
        <v>865832</v>
      </c>
      <c r="I14" s="118">
        <v>1023505</v>
      </c>
      <c r="J14" s="118">
        <v>1297902</v>
      </c>
      <c r="K14" s="84">
        <v>44.09</v>
      </c>
      <c r="L14" s="121">
        <f t="shared" si="0"/>
        <v>0</v>
      </c>
      <c r="M14" s="121">
        <f t="shared" si="1"/>
        <v>0</v>
      </c>
    </row>
    <row r="15" ht="20" customHeight="true" spans="1:13">
      <c r="A15" s="129">
        <v>2006</v>
      </c>
      <c r="B15" s="108">
        <v>2342100</v>
      </c>
      <c r="C15" s="130">
        <v>580841</v>
      </c>
      <c r="D15" s="130">
        <v>73542</v>
      </c>
      <c r="E15" s="130"/>
      <c r="F15" s="130">
        <v>428136</v>
      </c>
      <c r="G15" s="130">
        <v>437738</v>
      </c>
      <c r="H15" s="130">
        <v>821843</v>
      </c>
      <c r="I15" s="143">
        <f>K15*B15/100</f>
        <v>1041297.66</v>
      </c>
      <c r="J15" s="143">
        <f t="shared" ref="J15:J20" si="2">B15-I15</f>
        <v>1300802.34</v>
      </c>
      <c r="K15" s="130">
        <v>44.46</v>
      </c>
      <c r="L15" s="121">
        <f t="shared" si="0"/>
        <v>0</v>
      </c>
      <c r="M15" s="121">
        <f t="shared" si="1"/>
        <v>0</v>
      </c>
    </row>
    <row r="16" s="120" customFormat="true" ht="20" customHeight="true" spans="1:13">
      <c r="A16" s="129">
        <v>2007</v>
      </c>
      <c r="B16" s="108">
        <v>2359300</v>
      </c>
      <c r="C16" s="130">
        <v>585106</v>
      </c>
      <c r="D16" s="130">
        <v>74083</v>
      </c>
      <c r="E16" s="130"/>
      <c r="F16" s="130">
        <v>431280</v>
      </c>
      <c r="G16" s="130">
        <v>440953</v>
      </c>
      <c r="H16" s="130">
        <v>827878</v>
      </c>
      <c r="I16" s="143">
        <f>B16*K16/100</f>
        <v>1083154.63</v>
      </c>
      <c r="J16" s="143">
        <f t="shared" si="2"/>
        <v>1276145.37</v>
      </c>
      <c r="K16" s="130">
        <v>45.91</v>
      </c>
      <c r="L16" s="121">
        <f t="shared" si="0"/>
        <v>0</v>
      </c>
      <c r="M16" s="121">
        <f t="shared" si="1"/>
        <v>0</v>
      </c>
    </row>
    <row r="17" s="120" customFormat="true" ht="20" customHeight="true" spans="1:13">
      <c r="A17" s="129">
        <v>2008</v>
      </c>
      <c r="B17" s="108">
        <v>2365400</v>
      </c>
      <c r="C17" s="130">
        <v>522517</v>
      </c>
      <c r="D17" s="130">
        <v>74274</v>
      </c>
      <c r="E17" s="130">
        <v>64102</v>
      </c>
      <c r="F17" s="130">
        <v>432395</v>
      </c>
      <c r="G17" s="130">
        <v>442093</v>
      </c>
      <c r="H17" s="130">
        <v>830019</v>
      </c>
      <c r="I17" s="143">
        <f>B17*K17/100</f>
        <v>1085482.06</v>
      </c>
      <c r="J17" s="143">
        <f t="shared" si="2"/>
        <v>1279917.94</v>
      </c>
      <c r="K17" s="130">
        <v>45.89</v>
      </c>
      <c r="L17" s="121">
        <f t="shared" si="0"/>
        <v>0</v>
      </c>
      <c r="M17" s="121">
        <f t="shared" si="1"/>
        <v>0</v>
      </c>
    </row>
    <row r="18" s="120" customFormat="true" ht="20" customHeight="true" spans="1:13">
      <c r="A18" s="129">
        <v>2009</v>
      </c>
      <c r="B18" s="108">
        <v>2371900</v>
      </c>
      <c r="C18" s="130">
        <v>523953</v>
      </c>
      <c r="D18" s="130">
        <v>74478</v>
      </c>
      <c r="E18" s="130">
        <v>64278</v>
      </c>
      <c r="F18" s="130">
        <v>433583</v>
      </c>
      <c r="G18" s="130">
        <v>443308</v>
      </c>
      <c r="H18" s="130">
        <v>832300</v>
      </c>
      <c r="I18" s="143">
        <f>B18*K18/100</f>
        <v>1108151.68</v>
      </c>
      <c r="J18" s="143">
        <f t="shared" si="2"/>
        <v>1263748.32</v>
      </c>
      <c r="K18" s="130">
        <v>46.72</v>
      </c>
      <c r="L18" s="121">
        <f t="shared" si="0"/>
        <v>0</v>
      </c>
      <c r="M18" s="121">
        <f t="shared" si="1"/>
        <v>0</v>
      </c>
    </row>
    <row r="19" s="120" customFormat="true" ht="20" customHeight="true" spans="1:13">
      <c r="A19" s="129">
        <v>2010</v>
      </c>
      <c r="B19" s="108">
        <v>2425331</v>
      </c>
      <c r="C19" s="130">
        <v>535796</v>
      </c>
      <c r="D19" s="130">
        <v>76163</v>
      </c>
      <c r="E19" s="130">
        <v>65619</v>
      </c>
      <c r="F19" s="130">
        <v>443313</v>
      </c>
      <c r="G19" s="130">
        <v>453372</v>
      </c>
      <c r="H19" s="130">
        <v>851068</v>
      </c>
      <c r="I19" s="143">
        <v>1135447.811622</v>
      </c>
      <c r="J19" s="143">
        <f t="shared" ref="J19:J29" si="3">B19-I19</f>
        <v>1289883.188378</v>
      </c>
      <c r="K19" s="144">
        <v>46.8162</v>
      </c>
      <c r="L19" s="121">
        <f t="shared" si="0"/>
        <v>0</v>
      </c>
      <c r="M19" s="121">
        <f t="shared" si="1"/>
        <v>0</v>
      </c>
    </row>
    <row r="20" s="120" customFormat="true" ht="20" customHeight="true" spans="1:13">
      <c r="A20" s="129">
        <v>2011</v>
      </c>
      <c r="B20" s="130">
        <v>2445020</v>
      </c>
      <c r="C20" s="130">
        <v>550381</v>
      </c>
      <c r="D20" s="130">
        <v>76512</v>
      </c>
      <c r="E20" s="130">
        <v>63924</v>
      </c>
      <c r="F20" s="130">
        <v>446420</v>
      </c>
      <c r="G20" s="130">
        <v>452352</v>
      </c>
      <c r="H20" s="130">
        <v>855431</v>
      </c>
      <c r="I20" s="143">
        <v>1150626.412</v>
      </c>
      <c r="J20" s="143">
        <f t="shared" si="3"/>
        <v>1294393.588</v>
      </c>
      <c r="K20" s="130">
        <v>47.06</v>
      </c>
      <c r="L20" s="121">
        <f t="shared" si="0"/>
        <v>0</v>
      </c>
      <c r="M20" s="121">
        <f t="shared" si="1"/>
        <v>0</v>
      </c>
    </row>
    <row r="21" s="120" customFormat="true" ht="20" customHeight="true" spans="1:13">
      <c r="A21" s="129">
        <v>2012</v>
      </c>
      <c r="B21" s="130">
        <v>2478808</v>
      </c>
      <c r="C21" s="130">
        <v>561075</v>
      </c>
      <c r="D21" s="130">
        <v>76879</v>
      </c>
      <c r="E21" s="130">
        <v>83566</v>
      </c>
      <c r="F21" s="130">
        <v>450222</v>
      </c>
      <c r="G21" s="130">
        <v>449693</v>
      </c>
      <c r="H21" s="130">
        <v>857373</v>
      </c>
      <c r="I21" s="143">
        <v>1169005.8528</v>
      </c>
      <c r="J21" s="143">
        <f t="shared" si="3"/>
        <v>1309802.1472</v>
      </c>
      <c r="K21" s="119">
        <v>47.16</v>
      </c>
      <c r="L21" s="121">
        <f t="shared" si="0"/>
        <v>0</v>
      </c>
      <c r="M21" s="121">
        <f t="shared" si="1"/>
        <v>0</v>
      </c>
    </row>
    <row r="22" s="120" customFormat="true" ht="20" customHeight="true" spans="1:13">
      <c r="A22" s="129">
        <v>2013</v>
      </c>
      <c r="B22" s="130">
        <v>2488230</v>
      </c>
      <c r="C22" s="130">
        <v>571018</v>
      </c>
      <c r="D22" s="130">
        <v>77049</v>
      </c>
      <c r="E22" s="130">
        <v>82065</v>
      </c>
      <c r="F22" s="130">
        <v>453775</v>
      </c>
      <c r="G22" s="130">
        <v>446508</v>
      </c>
      <c r="H22" s="130">
        <v>857815</v>
      </c>
      <c r="I22" s="143">
        <v>1179172.197</v>
      </c>
      <c r="J22" s="143">
        <f t="shared" si="3"/>
        <v>1309057.803</v>
      </c>
      <c r="K22" s="119">
        <v>47.39</v>
      </c>
      <c r="L22" s="121">
        <f t="shared" si="0"/>
        <v>0</v>
      </c>
      <c r="M22" s="121">
        <f t="shared" si="1"/>
        <v>0</v>
      </c>
    </row>
    <row r="23" s="120" customFormat="true" ht="20" customHeight="true" spans="1:13">
      <c r="A23" s="129">
        <v>2014</v>
      </c>
      <c r="B23" s="108">
        <v>2506627</v>
      </c>
      <c r="C23" s="130">
        <v>583483</v>
      </c>
      <c r="D23" s="130">
        <v>77408</v>
      </c>
      <c r="E23" s="130">
        <v>80450</v>
      </c>
      <c r="F23" s="130">
        <v>457603</v>
      </c>
      <c r="G23" s="130">
        <v>445570</v>
      </c>
      <c r="H23" s="130">
        <v>862113</v>
      </c>
      <c r="I23" s="143">
        <v>1190006.128488</v>
      </c>
      <c r="J23" s="143">
        <f t="shared" si="3"/>
        <v>1316620.871512</v>
      </c>
      <c r="K23" s="119">
        <v>47.4744</v>
      </c>
      <c r="L23" s="121">
        <f t="shared" si="0"/>
        <v>0</v>
      </c>
      <c r="M23" s="121">
        <f t="shared" si="1"/>
        <v>0</v>
      </c>
    </row>
    <row r="24" s="120" customFormat="true" ht="20" customHeight="true" spans="1:13">
      <c r="A24" s="129">
        <v>2015</v>
      </c>
      <c r="B24" s="108">
        <v>2520641</v>
      </c>
      <c r="C24" s="130">
        <v>596368</v>
      </c>
      <c r="D24" s="130">
        <v>77508</v>
      </c>
      <c r="E24" s="130">
        <v>78331</v>
      </c>
      <c r="F24" s="130">
        <v>461554</v>
      </c>
      <c r="G24" s="130">
        <v>443146</v>
      </c>
      <c r="H24" s="130">
        <v>863734</v>
      </c>
      <c r="I24" s="143">
        <v>1220998.5004</v>
      </c>
      <c r="J24" s="143">
        <f t="shared" si="3"/>
        <v>1299642.4996</v>
      </c>
      <c r="K24" s="119">
        <v>48.44</v>
      </c>
      <c r="L24" s="121">
        <f t="shared" si="0"/>
        <v>0</v>
      </c>
      <c r="M24" s="121">
        <f t="shared" si="1"/>
        <v>0</v>
      </c>
    </row>
    <row r="25" s="120" customFormat="true" ht="20" customHeight="true" spans="1:13">
      <c r="A25" s="129">
        <v>2016</v>
      </c>
      <c r="B25" s="108">
        <v>2540212</v>
      </c>
      <c r="C25" s="130">
        <v>611903</v>
      </c>
      <c r="D25" s="130">
        <v>77776</v>
      </c>
      <c r="E25" s="130">
        <v>76232</v>
      </c>
      <c r="F25" s="130">
        <v>465484</v>
      </c>
      <c r="G25" s="130">
        <v>441689</v>
      </c>
      <c r="H25" s="130">
        <v>867128</v>
      </c>
      <c r="I25" s="143">
        <v>1240131.4984</v>
      </c>
      <c r="J25" s="143">
        <f t="shared" si="3"/>
        <v>1300080.5016</v>
      </c>
      <c r="K25" s="119">
        <v>48.82</v>
      </c>
      <c r="L25" s="121">
        <f t="shared" si="0"/>
        <v>0</v>
      </c>
      <c r="M25" s="121">
        <f t="shared" si="1"/>
        <v>0</v>
      </c>
    </row>
    <row r="26" s="120" customFormat="true" ht="20" customHeight="true" spans="1:13">
      <c r="A26" s="129">
        <v>2017</v>
      </c>
      <c r="B26" s="108">
        <v>2557342</v>
      </c>
      <c r="C26" s="131">
        <v>627163</v>
      </c>
      <c r="D26" s="131">
        <v>77961</v>
      </c>
      <c r="E26" s="131">
        <v>73903</v>
      </c>
      <c r="F26" s="131">
        <v>468963</v>
      </c>
      <c r="G26" s="131">
        <v>439760</v>
      </c>
      <c r="H26" s="131">
        <v>869592</v>
      </c>
      <c r="I26" s="143">
        <v>1257700.7956</v>
      </c>
      <c r="J26" s="143">
        <f t="shared" si="3"/>
        <v>1299641.2044</v>
      </c>
      <c r="K26" s="119">
        <v>49.18</v>
      </c>
      <c r="L26" s="121">
        <f t="shared" si="0"/>
        <v>0</v>
      </c>
      <c r="M26" s="121">
        <f t="shared" si="1"/>
        <v>0</v>
      </c>
    </row>
    <row r="27" s="120" customFormat="true" ht="20" customHeight="true" spans="1:13">
      <c r="A27" s="129">
        <v>2018</v>
      </c>
      <c r="B27" s="108">
        <v>2572604</v>
      </c>
      <c r="C27" s="131">
        <v>642311</v>
      </c>
      <c r="D27" s="131">
        <v>78086</v>
      </c>
      <c r="E27" s="131">
        <v>71419</v>
      </c>
      <c r="F27" s="131">
        <v>471890</v>
      </c>
      <c r="G27" s="131">
        <v>437502</v>
      </c>
      <c r="H27" s="131">
        <v>871396</v>
      </c>
      <c r="I27" s="143">
        <v>1306111.0508</v>
      </c>
      <c r="J27" s="143">
        <f t="shared" si="3"/>
        <v>1266492.9492</v>
      </c>
      <c r="K27" s="119">
        <v>50.77</v>
      </c>
      <c r="L27" s="121">
        <f t="shared" si="0"/>
        <v>0</v>
      </c>
      <c r="M27" s="121">
        <f t="shared" si="1"/>
        <v>0</v>
      </c>
    </row>
    <row r="28" s="120" customFormat="true" ht="20" customHeight="true" spans="1:13">
      <c r="A28" s="129">
        <v>2019</v>
      </c>
      <c r="B28" s="108">
        <v>2590930</v>
      </c>
      <c r="C28" s="131">
        <v>658501</v>
      </c>
      <c r="D28" s="131">
        <v>78292</v>
      </c>
      <c r="E28" s="131">
        <v>68711</v>
      </c>
      <c r="F28" s="131">
        <v>475624</v>
      </c>
      <c r="G28" s="131">
        <v>435703</v>
      </c>
      <c r="H28" s="131">
        <v>874099</v>
      </c>
      <c r="I28" s="143">
        <v>1349356.344</v>
      </c>
      <c r="J28" s="143">
        <f t="shared" si="3"/>
        <v>1241573.656</v>
      </c>
      <c r="K28" s="119">
        <v>52.08</v>
      </c>
      <c r="L28" s="121">
        <f t="shared" si="0"/>
        <v>0</v>
      </c>
      <c r="M28" s="121">
        <f t="shared" si="1"/>
        <v>0</v>
      </c>
    </row>
    <row r="29" s="120" customFormat="true" ht="20" customHeight="true" spans="1:13">
      <c r="A29" s="129">
        <v>2020</v>
      </c>
      <c r="B29" s="130">
        <v>2605920</v>
      </c>
      <c r="C29" s="131">
        <v>675846</v>
      </c>
      <c r="D29" s="131">
        <v>78453</v>
      </c>
      <c r="E29" s="131">
        <v>62352</v>
      </c>
      <c r="F29" s="131">
        <v>478805</v>
      </c>
      <c r="G29" s="131">
        <v>434148</v>
      </c>
      <c r="H29" s="131">
        <v>876316</v>
      </c>
      <c r="I29" s="143">
        <v>1411366.272</v>
      </c>
      <c r="J29" s="143">
        <v>1194553.728</v>
      </c>
      <c r="K29" s="119">
        <v>54.16</v>
      </c>
      <c r="L29" s="121"/>
      <c r="M29" s="121"/>
    </row>
    <row r="30" s="120" customFormat="true" ht="20" customHeight="true" spans="1:13">
      <c r="A30" s="132">
        <v>2021</v>
      </c>
      <c r="B30" s="133">
        <v>2620711</v>
      </c>
      <c r="C30" s="133">
        <v>679682</v>
      </c>
      <c r="D30" s="133">
        <v>78898</v>
      </c>
      <c r="E30" s="133">
        <v>62706</v>
      </c>
      <c r="F30" s="133">
        <v>481523</v>
      </c>
      <c r="G30" s="133">
        <v>436612</v>
      </c>
      <c r="H30" s="133">
        <v>881290</v>
      </c>
      <c r="I30" s="133">
        <v>1440343</v>
      </c>
      <c r="J30" s="145">
        <v>1180368</v>
      </c>
      <c r="K30" s="133">
        <v>54.96</v>
      </c>
      <c r="L30" s="121"/>
      <c r="M30" s="121">
        <f>B30-I30-J30</f>
        <v>0</v>
      </c>
    </row>
    <row r="31" ht="20" customHeight="true" spans="1:11">
      <c r="A31" s="134" t="s">
        <v>47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</row>
    <row r="33" spans="9:9">
      <c r="I33" s="146"/>
    </row>
    <row r="34" spans="3:8">
      <c r="C34" s="135"/>
      <c r="D34" s="135"/>
      <c r="E34" s="135"/>
      <c r="F34" s="135"/>
      <c r="G34" s="135"/>
      <c r="H34" s="135"/>
    </row>
  </sheetData>
  <mergeCells count="10">
    <mergeCell ref="A1:K1"/>
    <mergeCell ref="A2:K2"/>
    <mergeCell ref="A3:K3"/>
    <mergeCell ref="C4:H4"/>
    <mergeCell ref="A31:K31"/>
    <mergeCell ref="A4:A5"/>
    <mergeCell ref="B4:B5"/>
    <mergeCell ref="I4:I5"/>
    <mergeCell ref="J4:J5"/>
    <mergeCell ref="K4:K5"/>
  </mergeCells>
  <pageMargins left="1.09027777777778" right="0.944444444444444" top="1.37777777777778" bottom="1.37777777777778" header="0.511805555555556" footer="1.10208333333333"/>
  <pageSetup paperSize="9" firstPageNumber="71" orientation="portrait" useFirstPageNumber="true"/>
  <headerFooter alignWithMargins="0">
    <oddFooter>&amp;C68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P33"/>
  <sheetViews>
    <sheetView showZeros="0" workbookViewId="0">
      <selection activeCell="H23" sqref="H23:H30"/>
    </sheetView>
  </sheetViews>
  <sheetFormatPr defaultColWidth="9" defaultRowHeight="15.75"/>
  <cols>
    <col min="1" max="1" width="15.875" style="97" customWidth="true"/>
    <col min="2" max="3" width="8.125" style="97" customWidth="true"/>
    <col min="4" max="5" width="8.25" style="97" customWidth="true"/>
    <col min="6" max="6" width="8.5" style="97" customWidth="true"/>
    <col min="7" max="7" width="8.25" style="97" customWidth="true"/>
    <col min="8" max="8" width="8.25" style="98" customWidth="true"/>
    <col min="9" max="9" width="9" style="97"/>
    <col min="10" max="10" width="14.375" customWidth="true"/>
    <col min="11" max="16384" width="9" style="97"/>
  </cols>
  <sheetData>
    <row r="1" ht="20.25" customHeight="true" spans="1:8">
      <c r="A1" s="99" t="s">
        <v>48</v>
      </c>
      <c r="B1" s="99"/>
      <c r="C1" s="99"/>
      <c r="D1" s="99"/>
      <c r="E1" s="99"/>
      <c r="F1" s="99"/>
      <c r="G1" s="99"/>
      <c r="H1" s="99"/>
    </row>
    <row r="2" ht="16.5" customHeight="true" spans="1:8">
      <c r="A2" s="100" t="s">
        <v>49</v>
      </c>
      <c r="B2" s="101"/>
      <c r="C2" s="101"/>
      <c r="D2" s="101"/>
      <c r="E2" s="101"/>
      <c r="F2" s="101"/>
      <c r="G2" s="101"/>
      <c r="H2" s="101"/>
    </row>
    <row r="3" ht="15.95" customHeight="true" spans="1:8">
      <c r="A3" s="102" t="s">
        <v>50</v>
      </c>
      <c r="B3" s="102"/>
      <c r="C3" s="102"/>
      <c r="D3" s="102"/>
      <c r="E3" s="102"/>
      <c r="F3" s="102"/>
      <c r="G3" s="102"/>
      <c r="H3" s="102"/>
    </row>
    <row r="4" ht="15" customHeight="true" spans="1:8">
      <c r="A4" s="70" t="s">
        <v>51</v>
      </c>
      <c r="B4" s="71" t="s">
        <v>52</v>
      </c>
      <c r="C4" s="72" t="s">
        <v>53</v>
      </c>
      <c r="D4" s="103"/>
      <c r="E4" s="113"/>
      <c r="F4" s="113"/>
      <c r="G4" s="113"/>
      <c r="H4" s="114" t="s">
        <v>54</v>
      </c>
    </row>
    <row r="5" ht="18" customHeight="true" spans="1:8">
      <c r="A5" s="73"/>
      <c r="B5" s="74"/>
      <c r="C5" s="74"/>
      <c r="D5" s="74" t="s">
        <v>55</v>
      </c>
      <c r="E5" s="88"/>
      <c r="F5" s="74" t="s">
        <v>56</v>
      </c>
      <c r="G5" s="88"/>
      <c r="H5" s="115"/>
    </row>
    <row r="6" ht="20.25" customHeight="true" spans="1:8">
      <c r="A6" s="73"/>
      <c r="B6" s="74"/>
      <c r="C6" s="74"/>
      <c r="D6" s="74" t="s">
        <v>57</v>
      </c>
      <c r="E6" s="74" t="s">
        <v>58</v>
      </c>
      <c r="F6" s="90" t="s">
        <v>59</v>
      </c>
      <c r="G6" s="74" t="s">
        <v>60</v>
      </c>
      <c r="H6" s="116"/>
    </row>
    <row r="7" s="96" customFormat="true" ht="20.85" customHeight="true" spans="1:16">
      <c r="A7" s="104" t="s">
        <v>61</v>
      </c>
      <c r="B7" s="105">
        <v>818826</v>
      </c>
      <c r="C7" s="106">
        <v>3027455</v>
      </c>
      <c r="D7" s="106">
        <v>1606077</v>
      </c>
      <c r="E7" s="82">
        <v>1421378</v>
      </c>
      <c r="F7" s="106">
        <v>1223254</v>
      </c>
      <c r="G7" s="106">
        <v>1804201</v>
      </c>
      <c r="H7" s="117">
        <f>C7/B7</f>
        <v>3.69731176098463</v>
      </c>
      <c r="I7" s="96">
        <f>C7-D7-E7</f>
        <v>0</v>
      </c>
      <c r="J7" s="96">
        <f>C7-F7-G7</f>
        <v>0</v>
      </c>
      <c r="K7" s="96">
        <f>B7-B8-'4-3续'!B8-'4-3续'!B17</f>
        <v>0</v>
      </c>
      <c r="L7" s="96">
        <f>C7-C8-'4-3续'!C8-'4-3续'!C17</f>
        <v>0</v>
      </c>
      <c r="M7" s="96">
        <f>D7-D8-'4-3续'!D8-'4-3续'!D17</f>
        <v>0</v>
      </c>
      <c r="N7" s="96">
        <f>E7-E8-'4-3续'!E8-'4-3续'!E17</f>
        <v>0</v>
      </c>
      <c r="O7" s="96">
        <f>F7-F8-'4-3续'!F8-'4-3续'!F17</f>
        <v>0</v>
      </c>
      <c r="P7" s="96">
        <f>G7-G8-'4-3续'!G8-'4-3续'!G17</f>
        <v>0</v>
      </c>
    </row>
    <row r="8" s="96" customFormat="true" ht="20.85" customHeight="true" spans="1:16">
      <c r="A8" s="80" t="s">
        <v>62</v>
      </c>
      <c r="B8" s="81">
        <f t="shared" ref="B8:G8" si="0">B9+B20+B21+B22</f>
        <v>350961</v>
      </c>
      <c r="C8" s="82">
        <f t="shared" si="0"/>
        <v>1244909</v>
      </c>
      <c r="D8" s="82">
        <f t="shared" si="0"/>
        <v>651117</v>
      </c>
      <c r="E8" s="82">
        <f t="shared" si="0"/>
        <v>593792</v>
      </c>
      <c r="F8" s="82">
        <f t="shared" si="0"/>
        <v>649362</v>
      </c>
      <c r="G8" s="82">
        <f t="shared" si="0"/>
        <v>595547</v>
      </c>
      <c r="H8" s="117">
        <f t="shared" ref="H8:H30" si="1">C8/B8</f>
        <v>3.54714341479538</v>
      </c>
      <c r="I8" s="96">
        <f t="shared" ref="I8:I31" si="2">C8-D8-E8</f>
        <v>0</v>
      </c>
      <c r="J8" s="96">
        <f t="shared" ref="J8:J31" si="3">C8-F8-G8</f>
        <v>0</v>
      </c>
      <c r="K8" s="96">
        <f t="shared" ref="K8:P8" si="4">B8-B9-B20-B21-B22</f>
        <v>0</v>
      </c>
      <c r="L8" s="96">
        <f t="shared" si="4"/>
        <v>0</v>
      </c>
      <c r="M8" s="96">
        <f t="shared" si="4"/>
        <v>0</v>
      </c>
      <c r="N8" s="96">
        <f t="shared" si="4"/>
        <v>0</v>
      </c>
      <c r="O8" s="96">
        <f t="shared" si="4"/>
        <v>0</v>
      </c>
      <c r="P8" s="96">
        <f t="shared" si="4"/>
        <v>0</v>
      </c>
    </row>
    <row r="9" s="96" customFormat="true" ht="20.85" customHeight="true" spans="1:16">
      <c r="A9" s="80" t="s">
        <v>63</v>
      </c>
      <c r="B9" s="107">
        <f t="shared" ref="B9:G9" si="5">SUM(B10:B19)</f>
        <v>153868</v>
      </c>
      <c r="C9" s="107">
        <f t="shared" si="5"/>
        <v>520262</v>
      </c>
      <c r="D9" s="107">
        <f t="shared" si="5"/>
        <v>266585</v>
      </c>
      <c r="E9" s="107">
        <f t="shared" si="5"/>
        <v>253677</v>
      </c>
      <c r="F9" s="107">
        <f t="shared" si="5"/>
        <v>387614</v>
      </c>
      <c r="G9" s="107">
        <f t="shared" si="5"/>
        <v>132648</v>
      </c>
      <c r="H9" s="117">
        <f t="shared" si="1"/>
        <v>3.38122286635298</v>
      </c>
      <c r="I9" s="96">
        <f t="shared" si="2"/>
        <v>0</v>
      </c>
      <c r="J9" s="96">
        <f t="shared" si="3"/>
        <v>0</v>
      </c>
      <c r="K9" s="96">
        <f t="shared" ref="K9:P9" si="6">B9-B10-B11-B12-B13-B14-B15-B16-B17-B18-B19</f>
        <v>0</v>
      </c>
      <c r="L9" s="96">
        <f t="shared" si="6"/>
        <v>0</v>
      </c>
      <c r="M9" s="96">
        <f t="shared" si="6"/>
        <v>0</v>
      </c>
      <c r="N9" s="96">
        <f t="shared" si="6"/>
        <v>0</v>
      </c>
      <c r="O9" s="96">
        <f t="shared" si="6"/>
        <v>0</v>
      </c>
      <c r="P9" s="96">
        <f t="shared" si="6"/>
        <v>0</v>
      </c>
    </row>
    <row r="10" ht="20.85" customHeight="true" spans="1:16">
      <c r="A10" s="75" t="s">
        <v>64</v>
      </c>
      <c r="B10" s="108">
        <v>18855</v>
      </c>
      <c r="C10" s="84">
        <v>50843</v>
      </c>
      <c r="D10" s="84">
        <v>26047</v>
      </c>
      <c r="E10" s="84">
        <v>24796</v>
      </c>
      <c r="F10" s="84">
        <v>50843</v>
      </c>
      <c r="G10" s="118">
        <v>0</v>
      </c>
      <c r="H10" s="119">
        <f t="shared" si="1"/>
        <v>2.69652612039247</v>
      </c>
      <c r="I10" s="96"/>
      <c r="J10" s="96"/>
      <c r="L10" s="97">
        <f>C22-C23-C24-C25-C26-C27-C28-C29-C30-'4-3续'!C5-'4-3续'!C6-'4-3续'!C7</f>
        <v>0</v>
      </c>
      <c r="M10" s="97">
        <f>D22-D23-D24-D25-D26-D27-D28-D29-D30-'4-3续'!D5-'4-3续'!D6-'4-3续'!D7</f>
        <v>0</v>
      </c>
      <c r="N10" s="97">
        <f>E22-E23-E24-E25-E26-E27-E28-E29-E30-'4-3续'!E5-'4-3续'!E6-'4-3续'!E7</f>
        <v>0</v>
      </c>
      <c r="O10" s="97">
        <f>F22-F23-F24-F25-F26-F27-F28-F29-F30-'4-3续'!F5-'4-3续'!F6-'4-3续'!F7</f>
        <v>0</v>
      </c>
      <c r="P10" s="97">
        <f>G22-G23-G24-G25-G26-G27-G28-G29-G30-'4-3续'!G5-'4-3续'!G6-'4-3续'!G7</f>
        <v>0</v>
      </c>
    </row>
    <row r="11" ht="20.85" customHeight="true" spans="1:10">
      <c r="A11" s="75" t="s">
        <v>65</v>
      </c>
      <c r="B11" s="83">
        <v>17904</v>
      </c>
      <c r="C11" s="84">
        <v>58613</v>
      </c>
      <c r="D11" s="84">
        <v>29768</v>
      </c>
      <c r="E11" s="84">
        <v>28845</v>
      </c>
      <c r="F11" s="84">
        <v>58613</v>
      </c>
      <c r="G11" s="84">
        <v>0</v>
      </c>
      <c r="H11" s="119">
        <f t="shared" si="1"/>
        <v>3.27373771224307</v>
      </c>
      <c r="I11" s="96"/>
      <c r="J11" s="96"/>
    </row>
    <row r="12" ht="20.85" customHeight="true" spans="1:15">
      <c r="A12" s="75" t="s">
        <v>66</v>
      </c>
      <c r="B12" s="83">
        <v>9527</v>
      </c>
      <c r="C12" s="84">
        <v>34797</v>
      </c>
      <c r="D12" s="84">
        <v>17675</v>
      </c>
      <c r="E12" s="84">
        <v>17122</v>
      </c>
      <c r="F12" s="84">
        <v>27177</v>
      </c>
      <c r="G12" s="84">
        <v>7620</v>
      </c>
      <c r="H12" s="119">
        <f t="shared" si="1"/>
        <v>3.65246142542248</v>
      </c>
      <c r="I12" s="96"/>
      <c r="J12" s="96"/>
      <c r="O12" s="97">
        <v>0</v>
      </c>
    </row>
    <row r="13" ht="20.85" customHeight="true" spans="1:15">
      <c r="A13" s="75" t="s">
        <v>67</v>
      </c>
      <c r="B13" s="83">
        <v>28600</v>
      </c>
      <c r="C13" s="84">
        <v>91720</v>
      </c>
      <c r="D13" s="84">
        <v>47296</v>
      </c>
      <c r="E13" s="84">
        <v>44424</v>
      </c>
      <c r="F13" s="84">
        <v>91720</v>
      </c>
      <c r="G13" s="84">
        <v>0</v>
      </c>
      <c r="H13" s="119">
        <f t="shared" si="1"/>
        <v>3.20699300699301</v>
      </c>
      <c r="I13" s="96"/>
      <c r="J13" s="96"/>
      <c r="O13" s="97">
        <v>0</v>
      </c>
    </row>
    <row r="14" ht="20.85" customHeight="true" spans="1:10">
      <c r="A14" s="75" t="s">
        <v>68</v>
      </c>
      <c r="B14" s="83">
        <v>8825</v>
      </c>
      <c r="C14" s="84">
        <v>29228</v>
      </c>
      <c r="D14" s="84">
        <v>14681</v>
      </c>
      <c r="E14" s="84">
        <v>14547</v>
      </c>
      <c r="F14" s="84">
        <v>29228</v>
      </c>
      <c r="G14" s="84">
        <v>0</v>
      </c>
      <c r="H14" s="119">
        <f t="shared" si="1"/>
        <v>3.31195467422096</v>
      </c>
      <c r="I14" s="96"/>
      <c r="J14" s="96"/>
    </row>
    <row r="15" ht="20.85" customHeight="true" spans="1:10">
      <c r="A15" s="75" t="s">
        <v>69</v>
      </c>
      <c r="B15" s="83">
        <v>19158</v>
      </c>
      <c r="C15" s="84">
        <v>74365</v>
      </c>
      <c r="D15" s="84">
        <v>36433</v>
      </c>
      <c r="E15" s="84">
        <v>37932</v>
      </c>
      <c r="F15" s="84">
        <v>47479</v>
      </c>
      <c r="G15" s="84">
        <v>26886</v>
      </c>
      <c r="H15" s="119">
        <f t="shared" si="1"/>
        <v>3.88166823259213</v>
      </c>
      <c r="I15" s="96"/>
      <c r="J15" s="96"/>
    </row>
    <row r="16" ht="20.85" customHeight="true" spans="1:10">
      <c r="A16" s="75" t="s">
        <v>70</v>
      </c>
      <c r="B16" s="83">
        <v>16788</v>
      </c>
      <c r="C16" s="84">
        <v>56251</v>
      </c>
      <c r="D16" s="84">
        <v>29575</v>
      </c>
      <c r="E16" s="84">
        <v>26676</v>
      </c>
      <c r="F16" s="84">
        <v>49371</v>
      </c>
      <c r="G16" s="84">
        <v>6880</v>
      </c>
      <c r="H16" s="119">
        <f t="shared" si="1"/>
        <v>3.35066714319752</v>
      </c>
      <c r="I16" s="96"/>
      <c r="J16" s="96"/>
    </row>
    <row r="17" ht="20.85" customHeight="true" spans="1:10">
      <c r="A17" s="75" t="s">
        <v>71</v>
      </c>
      <c r="B17" s="83">
        <v>12713</v>
      </c>
      <c r="C17" s="84">
        <v>47913</v>
      </c>
      <c r="D17" s="84">
        <v>25120</v>
      </c>
      <c r="E17" s="84">
        <v>22793</v>
      </c>
      <c r="F17" s="84">
        <v>15688</v>
      </c>
      <c r="G17" s="84">
        <v>32225</v>
      </c>
      <c r="H17" s="119">
        <f t="shared" si="1"/>
        <v>3.76881931880752</v>
      </c>
      <c r="I17" s="96"/>
      <c r="J17" s="96"/>
    </row>
    <row r="18" ht="20.85" customHeight="true" spans="1:10">
      <c r="A18" s="75" t="s">
        <v>72</v>
      </c>
      <c r="B18" s="83">
        <v>11426</v>
      </c>
      <c r="C18" s="84">
        <v>42776</v>
      </c>
      <c r="D18" s="84">
        <v>22087</v>
      </c>
      <c r="E18" s="84">
        <v>20689</v>
      </c>
      <c r="F18" s="84">
        <v>9617</v>
      </c>
      <c r="G18" s="84">
        <v>33159</v>
      </c>
      <c r="H18" s="119">
        <f t="shared" si="1"/>
        <v>3.74374234202696</v>
      </c>
      <c r="I18" s="96"/>
      <c r="J18" s="96"/>
    </row>
    <row r="19" ht="20.85" customHeight="true" spans="1:10">
      <c r="A19" s="75" t="s">
        <v>73</v>
      </c>
      <c r="B19" s="83">
        <v>10072</v>
      </c>
      <c r="C19" s="84">
        <v>33756</v>
      </c>
      <c r="D19" s="84">
        <v>17903</v>
      </c>
      <c r="E19" s="84">
        <v>15853</v>
      </c>
      <c r="F19" s="84">
        <v>7878</v>
      </c>
      <c r="G19" s="84">
        <v>25878</v>
      </c>
      <c r="H19" s="119">
        <f t="shared" si="1"/>
        <v>3.35146942017474</v>
      </c>
      <c r="I19" s="96"/>
      <c r="J19" s="96"/>
    </row>
    <row r="20" s="96" customFormat="true" ht="20.85" customHeight="true" spans="1:10">
      <c r="A20" s="80" t="s">
        <v>74</v>
      </c>
      <c r="B20" s="81">
        <v>29213</v>
      </c>
      <c r="C20" s="109">
        <v>104245</v>
      </c>
      <c r="D20" s="82">
        <v>54094</v>
      </c>
      <c r="E20" s="82">
        <v>50151</v>
      </c>
      <c r="F20" s="109">
        <v>21062</v>
      </c>
      <c r="G20" s="109">
        <v>83183</v>
      </c>
      <c r="H20" s="117">
        <f t="shared" si="1"/>
        <v>3.5684455550611</v>
      </c>
      <c r="I20" s="96">
        <f t="shared" si="2"/>
        <v>0</v>
      </c>
      <c r="J20" s="96">
        <f t="shared" si="3"/>
        <v>0</v>
      </c>
    </row>
    <row r="21" s="96" customFormat="true" ht="20.85" customHeight="true" spans="1:10">
      <c r="A21" s="80" t="s">
        <v>75</v>
      </c>
      <c r="B21" s="110">
        <v>29162</v>
      </c>
      <c r="C21" s="107">
        <v>100325</v>
      </c>
      <c r="D21" s="107">
        <v>52051</v>
      </c>
      <c r="E21" s="82">
        <v>48274</v>
      </c>
      <c r="F21" s="107">
        <v>35684</v>
      </c>
      <c r="G21" s="107">
        <v>64641</v>
      </c>
      <c r="H21" s="117">
        <f t="shared" si="1"/>
        <v>3.44026472807078</v>
      </c>
      <c r="I21" s="96">
        <f t="shared" si="2"/>
        <v>0</v>
      </c>
      <c r="J21" s="96">
        <f t="shared" si="3"/>
        <v>0</v>
      </c>
    </row>
    <row r="22" s="96" customFormat="true" ht="20.85" customHeight="true" spans="1:10">
      <c r="A22" s="80" t="s">
        <v>76</v>
      </c>
      <c r="B22" s="110">
        <v>138718</v>
      </c>
      <c r="C22" s="107">
        <v>520077</v>
      </c>
      <c r="D22" s="107">
        <v>278387</v>
      </c>
      <c r="E22" s="107">
        <v>241690</v>
      </c>
      <c r="F22" s="107">
        <v>205002</v>
      </c>
      <c r="G22" s="107">
        <v>315075</v>
      </c>
      <c r="H22" s="117">
        <f t="shared" si="1"/>
        <v>3.74916737553886</v>
      </c>
      <c r="J22" s="96">
        <f t="shared" si="3"/>
        <v>0</v>
      </c>
    </row>
    <row r="23" s="96" customFormat="true" ht="20.85" customHeight="true" spans="1:10">
      <c r="A23" s="75" t="s">
        <v>77</v>
      </c>
      <c r="B23" s="83">
        <v>19198</v>
      </c>
      <c r="C23" s="84">
        <v>52950</v>
      </c>
      <c r="D23" s="84">
        <v>27734</v>
      </c>
      <c r="E23" s="84">
        <v>25216</v>
      </c>
      <c r="F23" s="84">
        <v>48691</v>
      </c>
      <c r="G23" s="84">
        <v>4259</v>
      </c>
      <c r="H23" s="119">
        <f t="shared" si="1"/>
        <v>2.75809980206271</v>
      </c>
      <c r="I23" s="96">
        <f t="shared" si="2"/>
        <v>0</v>
      </c>
      <c r="J23" s="96">
        <f t="shared" si="3"/>
        <v>0</v>
      </c>
    </row>
    <row r="24" s="96" customFormat="true" ht="20.85" customHeight="true" spans="1:10">
      <c r="A24" s="75" t="s">
        <v>78</v>
      </c>
      <c r="B24" s="83">
        <v>11609</v>
      </c>
      <c r="C24" s="84">
        <v>47848</v>
      </c>
      <c r="D24" s="84">
        <v>25488</v>
      </c>
      <c r="E24" s="84">
        <v>22360</v>
      </c>
      <c r="F24" s="84">
        <v>36439</v>
      </c>
      <c r="G24" s="84">
        <v>11409</v>
      </c>
      <c r="H24" s="119">
        <f t="shared" si="1"/>
        <v>4.12162977000603</v>
      </c>
      <c r="I24" s="96">
        <f t="shared" si="2"/>
        <v>0</v>
      </c>
      <c r="J24" s="96">
        <f t="shared" si="3"/>
        <v>0</v>
      </c>
    </row>
    <row r="25" s="96" customFormat="true" ht="20.85" customHeight="true" spans="1:10">
      <c r="A25" s="75" t="s">
        <v>79</v>
      </c>
      <c r="B25" s="83">
        <v>10976</v>
      </c>
      <c r="C25" s="84">
        <v>44519</v>
      </c>
      <c r="D25" s="84">
        <v>22879</v>
      </c>
      <c r="E25" s="84">
        <v>21640</v>
      </c>
      <c r="F25" s="84">
        <v>27174</v>
      </c>
      <c r="G25" s="84">
        <v>17345</v>
      </c>
      <c r="H25" s="119">
        <f t="shared" si="1"/>
        <v>4.05603134110787</v>
      </c>
      <c r="I25" s="96">
        <f t="shared" si="2"/>
        <v>0</v>
      </c>
      <c r="J25" s="96">
        <f t="shared" si="3"/>
        <v>0</v>
      </c>
    </row>
    <row r="26" ht="20.85" customHeight="true" spans="1:10">
      <c r="A26" s="75" t="s">
        <v>80</v>
      </c>
      <c r="B26" s="83">
        <v>8484</v>
      </c>
      <c r="C26" s="84">
        <v>29095</v>
      </c>
      <c r="D26" s="84">
        <v>15062</v>
      </c>
      <c r="E26" s="84">
        <v>14033</v>
      </c>
      <c r="F26" s="84">
        <v>3893</v>
      </c>
      <c r="G26" s="84">
        <v>25202</v>
      </c>
      <c r="H26" s="119">
        <f t="shared" si="1"/>
        <v>3.42939651107968</v>
      </c>
      <c r="I26" s="96">
        <f t="shared" si="2"/>
        <v>0</v>
      </c>
      <c r="J26" s="96">
        <f t="shared" si="3"/>
        <v>0</v>
      </c>
    </row>
    <row r="27" ht="20.85" customHeight="true" spans="1:10">
      <c r="A27" s="75" t="s">
        <v>81</v>
      </c>
      <c r="B27" s="83">
        <v>12306</v>
      </c>
      <c r="C27" s="84">
        <v>47675</v>
      </c>
      <c r="D27" s="84">
        <v>25426</v>
      </c>
      <c r="E27" s="84">
        <v>22249</v>
      </c>
      <c r="F27" s="84">
        <v>6777</v>
      </c>
      <c r="G27" s="84">
        <v>40898</v>
      </c>
      <c r="H27" s="119">
        <f t="shared" si="1"/>
        <v>3.87412644238583</v>
      </c>
      <c r="I27" s="96">
        <f t="shared" si="2"/>
        <v>0</v>
      </c>
      <c r="J27" s="96">
        <f t="shared" si="3"/>
        <v>0</v>
      </c>
    </row>
    <row r="28" ht="20.85" customHeight="true" spans="1:10">
      <c r="A28" s="75" t="s">
        <v>82</v>
      </c>
      <c r="B28" s="83">
        <v>12413</v>
      </c>
      <c r="C28" s="84">
        <v>58977</v>
      </c>
      <c r="D28" s="84">
        <v>31617</v>
      </c>
      <c r="E28" s="84">
        <v>27360</v>
      </c>
      <c r="F28" s="84">
        <v>10842</v>
      </c>
      <c r="G28" s="84">
        <v>48135</v>
      </c>
      <c r="H28" s="119">
        <f t="shared" si="1"/>
        <v>4.75122855071296</v>
      </c>
      <c r="I28" s="96">
        <f t="shared" si="2"/>
        <v>0</v>
      </c>
      <c r="J28" s="96">
        <f t="shared" si="3"/>
        <v>0</v>
      </c>
    </row>
    <row r="29" ht="20.85" customHeight="true" spans="1:10">
      <c r="A29" s="75" t="s">
        <v>83</v>
      </c>
      <c r="B29" s="83">
        <v>12229</v>
      </c>
      <c r="C29" s="84">
        <v>43843</v>
      </c>
      <c r="D29" s="84">
        <v>23468</v>
      </c>
      <c r="E29" s="84">
        <v>20375</v>
      </c>
      <c r="F29" s="84">
        <v>24030</v>
      </c>
      <c r="G29" s="84">
        <v>19813</v>
      </c>
      <c r="H29" s="119">
        <f t="shared" si="1"/>
        <v>3.58516640771936</v>
      </c>
      <c r="I29" s="96">
        <f t="shared" si="2"/>
        <v>0</v>
      </c>
      <c r="J29" s="96">
        <f t="shared" si="3"/>
        <v>0</v>
      </c>
    </row>
    <row r="30" ht="20.85" customHeight="true" spans="1:10">
      <c r="A30" s="75" t="s">
        <v>84</v>
      </c>
      <c r="B30" s="83">
        <v>12880</v>
      </c>
      <c r="C30" s="84">
        <v>48970</v>
      </c>
      <c r="D30" s="84">
        <v>26891</v>
      </c>
      <c r="E30" s="84">
        <v>22079</v>
      </c>
      <c r="F30" s="84">
        <v>11958</v>
      </c>
      <c r="G30" s="84">
        <v>37012</v>
      </c>
      <c r="H30" s="119">
        <f t="shared" si="1"/>
        <v>3.80201863354037</v>
      </c>
      <c r="I30" s="96">
        <f t="shared" si="2"/>
        <v>0</v>
      </c>
      <c r="J30" s="96">
        <f t="shared" si="3"/>
        <v>0</v>
      </c>
    </row>
    <row r="31" ht="17.25" customHeight="true" spans="1:10">
      <c r="A31" s="111" t="s">
        <v>85</v>
      </c>
      <c r="B31" s="112"/>
      <c r="C31" s="112"/>
      <c r="D31" s="112"/>
      <c r="E31" s="112"/>
      <c r="F31" s="112"/>
      <c r="G31" s="112"/>
      <c r="H31" s="112"/>
      <c r="I31" s="96">
        <f t="shared" si="2"/>
        <v>0</v>
      </c>
      <c r="J31" s="96">
        <f t="shared" si="3"/>
        <v>0</v>
      </c>
    </row>
    <row r="33" spans="10:10">
      <c r="J33" s="97"/>
    </row>
  </sheetData>
  <mergeCells count="10">
    <mergeCell ref="A1:H1"/>
    <mergeCell ref="A2:H2"/>
    <mergeCell ref="A3:H3"/>
    <mergeCell ref="D4:G4"/>
    <mergeCell ref="D5:E5"/>
    <mergeCell ref="F5:G5"/>
    <mergeCell ref="A4:A6"/>
    <mergeCell ref="B4:B6"/>
    <mergeCell ref="C4:C6"/>
    <mergeCell ref="H4:H6"/>
  </mergeCells>
  <pageMargins left="1.09027777777778" right="0.944444444444444" top="1.37777777777778" bottom="1.37777777777778" header="0.511805555555556" footer="1.10208333333333"/>
  <pageSetup paperSize="9" firstPageNumber="71" orientation="portrait" useFirstPageNumber="true"/>
  <headerFooter alignWithMargins="0">
    <oddFooter>&amp;C69</oddFooter>
  </headerFooter>
  <ignoredErrors>
    <ignoredError sqref="B9:G9" formulaRange="true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P37"/>
  <sheetViews>
    <sheetView showZeros="0" topLeftCell="A11" workbookViewId="0">
      <selection activeCell="H17" sqref="H17"/>
    </sheetView>
  </sheetViews>
  <sheetFormatPr defaultColWidth="10.875" defaultRowHeight="14.25"/>
  <cols>
    <col min="1" max="1" width="15.875" style="67" customWidth="true"/>
    <col min="2" max="3" width="8.125" style="67" customWidth="true"/>
    <col min="4" max="4" width="8.25" style="68" customWidth="true"/>
    <col min="5" max="8" width="8.25" style="67" customWidth="true"/>
    <col min="9" max="14" width="10.875" style="67"/>
    <col min="15" max="15" width="13.75" style="67"/>
    <col min="16" max="16384" width="10.875" style="67"/>
  </cols>
  <sheetData>
    <row r="1" ht="39.95" customHeight="true" spans="1:8">
      <c r="A1" s="69" t="s">
        <v>86</v>
      </c>
      <c r="B1" s="69"/>
      <c r="C1" s="69"/>
      <c r="D1" s="69"/>
      <c r="E1" s="69"/>
      <c r="F1" s="69"/>
      <c r="G1" s="69"/>
      <c r="H1" s="69"/>
    </row>
    <row r="2" s="66" customFormat="true" ht="15" customHeight="true" spans="1:8">
      <c r="A2" s="70" t="s">
        <v>51</v>
      </c>
      <c r="B2" s="71" t="s">
        <v>52</v>
      </c>
      <c r="C2" s="72" t="s">
        <v>53</v>
      </c>
      <c r="D2" s="70"/>
      <c r="E2" s="71"/>
      <c r="F2" s="71"/>
      <c r="G2" s="71"/>
      <c r="H2" s="72" t="s">
        <v>87</v>
      </c>
    </row>
    <row r="3" s="66" customFormat="true" ht="18" customHeight="true" spans="1:8">
      <c r="A3" s="73"/>
      <c r="B3" s="74"/>
      <c r="C3" s="74"/>
      <c r="D3" s="74" t="s">
        <v>55</v>
      </c>
      <c r="E3" s="74"/>
      <c r="F3" s="74" t="s">
        <v>56</v>
      </c>
      <c r="G3" s="88"/>
      <c r="H3" s="89"/>
    </row>
    <row r="4" s="66" customFormat="true" ht="30" customHeight="true" spans="1:8">
      <c r="A4" s="73"/>
      <c r="B4" s="74"/>
      <c r="C4" s="74"/>
      <c r="D4" s="74" t="s">
        <v>57</v>
      </c>
      <c r="E4" s="74" t="s">
        <v>58</v>
      </c>
      <c r="F4" s="90" t="s">
        <v>59</v>
      </c>
      <c r="G4" s="74" t="s">
        <v>60</v>
      </c>
      <c r="H4" s="89"/>
    </row>
    <row r="5" s="66" customFormat="true" ht="18" customHeight="true" spans="1:10">
      <c r="A5" s="75" t="s">
        <v>88</v>
      </c>
      <c r="B5" s="76">
        <v>17088</v>
      </c>
      <c r="C5" s="77">
        <v>65922</v>
      </c>
      <c r="D5" s="78">
        <v>36631</v>
      </c>
      <c r="E5" s="78">
        <v>29291</v>
      </c>
      <c r="F5" s="91">
        <v>12921</v>
      </c>
      <c r="G5" s="77">
        <v>53001</v>
      </c>
      <c r="H5" s="92">
        <f>C5/B5</f>
        <v>3.85779494382022</v>
      </c>
      <c r="I5" s="66">
        <f>C5-D5-E5</f>
        <v>0</v>
      </c>
      <c r="J5" s="66">
        <f>C5-F5-G5</f>
        <v>0</v>
      </c>
    </row>
    <row r="6" s="66" customFormat="true" ht="18" customHeight="true" spans="1:10">
      <c r="A6" s="75" t="s">
        <v>89</v>
      </c>
      <c r="B6" s="79">
        <v>12638</v>
      </c>
      <c r="C6" s="78">
        <v>48846</v>
      </c>
      <c r="D6" s="78">
        <v>25885</v>
      </c>
      <c r="E6" s="78">
        <v>22961</v>
      </c>
      <c r="F6" s="93">
        <v>14996</v>
      </c>
      <c r="G6" s="78">
        <v>33850</v>
      </c>
      <c r="H6" s="92">
        <f t="shared" ref="H6:H34" si="0">C6/B6</f>
        <v>3.86501028643773</v>
      </c>
      <c r="I6" s="66">
        <f t="shared" ref="I6:I34" si="1">C6-D6-E6</f>
        <v>0</v>
      </c>
      <c r="J6" s="66">
        <f t="shared" ref="J6:J34" si="2">C6-F6-G6</f>
        <v>0</v>
      </c>
    </row>
    <row r="7" s="66" customFormat="true" ht="18" customHeight="true" spans="1:10">
      <c r="A7" s="75" t="s">
        <v>90</v>
      </c>
      <c r="B7" s="79">
        <v>8897</v>
      </c>
      <c r="C7" s="78">
        <v>31432</v>
      </c>
      <c r="D7" s="78">
        <v>17306</v>
      </c>
      <c r="E7" s="78">
        <v>14126</v>
      </c>
      <c r="F7" s="93">
        <v>7281</v>
      </c>
      <c r="G7" s="78">
        <v>24151</v>
      </c>
      <c r="H7" s="92">
        <f t="shared" si="0"/>
        <v>3.53287625042149</v>
      </c>
      <c r="I7" s="66">
        <f t="shared" si="1"/>
        <v>0</v>
      </c>
      <c r="J7" s="66">
        <f t="shared" si="2"/>
        <v>0</v>
      </c>
    </row>
    <row r="8" ht="18" customHeight="true" spans="1:16">
      <c r="A8" s="80" t="s">
        <v>91</v>
      </c>
      <c r="B8" s="81">
        <v>137409</v>
      </c>
      <c r="C8" s="82">
        <v>557957</v>
      </c>
      <c r="D8" s="82">
        <v>302392</v>
      </c>
      <c r="E8" s="82">
        <v>255565</v>
      </c>
      <c r="F8" s="82">
        <v>196112</v>
      </c>
      <c r="G8" s="82">
        <v>361845</v>
      </c>
      <c r="H8" s="94">
        <f t="shared" si="0"/>
        <v>4.06055644099004</v>
      </c>
      <c r="I8" s="66">
        <f t="shared" si="1"/>
        <v>0</v>
      </c>
      <c r="J8" s="66">
        <f t="shared" si="2"/>
        <v>0</v>
      </c>
      <c r="K8" s="67">
        <f t="shared" ref="K8:P8" si="3">B8-B9-B10-B11-B12-B13-B14-B15-B16</f>
        <v>0</v>
      </c>
      <c r="L8" s="67">
        <f t="shared" si="3"/>
        <v>0</v>
      </c>
      <c r="M8" s="67">
        <f t="shared" si="3"/>
        <v>0</v>
      </c>
      <c r="N8" s="67">
        <f t="shared" si="3"/>
        <v>0</v>
      </c>
      <c r="O8" s="67">
        <f t="shared" si="3"/>
        <v>0</v>
      </c>
      <c r="P8" s="67">
        <f t="shared" si="3"/>
        <v>0</v>
      </c>
    </row>
    <row r="9" ht="18" customHeight="true" spans="1:14">
      <c r="A9" s="75" t="s">
        <v>92</v>
      </c>
      <c r="B9" s="83">
        <v>35352</v>
      </c>
      <c r="C9" s="84">
        <v>145112</v>
      </c>
      <c r="D9" s="84">
        <v>78077</v>
      </c>
      <c r="E9" s="84">
        <v>67035</v>
      </c>
      <c r="F9" s="84">
        <v>79081</v>
      </c>
      <c r="G9" s="84">
        <v>66031</v>
      </c>
      <c r="H9" s="92">
        <f t="shared" si="0"/>
        <v>4.10477483593573</v>
      </c>
      <c r="I9" s="66">
        <f t="shared" si="1"/>
        <v>0</v>
      </c>
      <c r="J9" s="66">
        <f t="shared" si="2"/>
        <v>0</v>
      </c>
      <c r="K9" s="67">
        <f t="shared" ref="J9:O9" si="4">D17-D18-D20-D19-D21-D22-D23-D24-D25-D26-D27-D28-D29-D30-D31-D32-D33-D34</f>
        <v>0</v>
      </c>
      <c r="L9" s="67">
        <f t="shared" si="4"/>
        <v>0</v>
      </c>
      <c r="M9" s="67">
        <f t="shared" si="4"/>
        <v>0</v>
      </c>
      <c r="N9" s="67">
        <f t="shared" si="4"/>
        <v>0</v>
      </c>
    </row>
    <row r="10" ht="18" customHeight="true" spans="1:10">
      <c r="A10" s="75" t="s">
        <v>93</v>
      </c>
      <c r="B10" s="83">
        <v>8890</v>
      </c>
      <c r="C10" s="84">
        <v>33045</v>
      </c>
      <c r="D10" s="84">
        <v>17815</v>
      </c>
      <c r="E10" s="84">
        <v>15230</v>
      </c>
      <c r="F10" s="84">
        <v>33045</v>
      </c>
      <c r="G10" s="84">
        <v>0</v>
      </c>
      <c r="H10" s="92">
        <f t="shared" si="0"/>
        <v>3.71709786276715</v>
      </c>
      <c r="I10" s="66">
        <f t="shared" si="1"/>
        <v>0</v>
      </c>
      <c r="J10" s="66">
        <f t="shared" si="2"/>
        <v>0</v>
      </c>
    </row>
    <row r="11" ht="18" customHeight="true" spans="1:10">
      <c r="A11" s="75" t="s">
        <v>94</v>
      </c>
      <c r="B11" s="83">
        <v>19535</v>
      </c>
      <c r="C11" s="84">
        <v>70240</v>
      </c>
      <c r="D11" s="84">
        <v>38251</v>
      </c>
      <c r="E11" s="84">
        <v>31989</v>
      </c>
      <c r="F11" s="84">
        <v>12306</v>
      </c>
      <c r="G11" s="84">
        <v>57934</v>
      </c>
      <c r="H11" s="92">
        <f t="shared" si="0"/>
        <v>3.59559764525211</v>
      </c>
      <c r="I11" s="66">
        <f t="shared" si="1"/>
        <v>0</v>
      </c>
      <c r="J11" s="66">
        <f t="shared" si="2"/>
        <v>0</v>
      </c>
    </row>
    <row r="12" ht="18" customHeight="true" spans="1:10">
      <c r="A12" s="75" t="s">
        <v>95</v>
      </c>
      <c r="B12" s="83">
        <v>11118</v>
      </c>
      <c r="C12" s="84">
        <v>44760</v>
      </c>
      <c r="D12" s="84">
        <v>24217</v>
      </c>
      <c r="E12" s="84">
        <v>20543</v>
      </c>
      <c r="F12" s="84">
        <v>6651</v>
      </c>
      <c r="G12" s="84">
        <v>38109</v>
      </c>
      <c r="H12" s="92">
        <f t="shared" si="0"/>
        <v>4.02590393955747</v>
      </c>
      <c r="I12" s="66">
        <f t="shared" si="1"/>
        <v>0</v>
      </c>
      <c r="J12" s="66">
        <f t="shared" si="2"/>
        <v>0</v>
      </c>
    </row>
    <row r="13" ht="18" customHeight="true" spans="1:10">
      <c r="A13" s="75" t="s">
        <v>96</v>
      </c>
      <c r="B13" s="83">
        <v>19159</v>
      </c>
      <c r="C13" s="84">
        <v>73552</v>
      </c>
      <c r="D13" s="84">
        <v>40234</v>
      </c>
      <c r="E13" s="84">
        <v>33318</v>
      </c>
      <c r="F13" s="84">
        <v>15731</v>
      </c>
      <c r="G13" s="84">
        <v>57821</v>
      </c>
      <c r="H13" s="92">
        <f t="shared" si="0"/>
        <v>3.83903126467978</v>
      </c>
      <c r="I13" s="66">
        <f t="shared" si="1"/>
        <v>0</v>
      </c>
      <c r="J13" s="66">
        <f t="shared" si="2"/>
        <v>0</v>
      </c>
    </row>
    <row r="14" ht="18" customHeight="true" spans="1:10">
      <c r="A14" s="75" t="s">
        <v>97</v>
      </c>
      <c r="B14" s="83">
        <v>21513</v>
      </c>
      <c r="C14" s="84">
        <v>95467</v>
      </c>
      <c r="D14" s="84">
        <v>51485</v>
      </c>
      <c r="E14" s="84">
        <v>43982</v>
      </c>
      <c r="F14" s="84">
        <v>18308</v>
      </c>
      <c r="G14" s="84">
        <v>77159</v>
      </c>
      <c r="H14" s="92">
        <f t="shared" si="0"/>
        <v>4.43764235578487</v>
      </c>
      <c r="I14" s="66">
        <f t="shared" si="1"/>
        <v>0</v>
      </c>
      <c r="J14" s="66">
        <f t="shared" si="2"/>
        <v>0</v>
      </c>
    </row>
    <row r="15" ht="18" customHeight="true" spans="1:10">
      <c r="A15" s="75" t="s">
        <v>98</v>
      </c>
      <c r="B15" s="83">
        <v>12355</v>
      </c>
      <c r="C15" s="84">
        <v>56324</v>
      </c>
      <c r="D15" s="84">
        <v>30866</v>
      </c>
      <c r="E15" s="84">
        <v>25458</v>
      </c>
      <c r="F15" s="84">
        <v>24063</v>
      </c>
      <c r="G15" s="84">
        <v>32261</v>
      </c>
      <c r="H15" s="92">
        <f t="shared" si="0"/>
        <v>4.55880210441117</v>
      </c>
      <c r="I15" s="66">
        <f t="shared" si="1"/>
        <v>0</v>
      </c>
      <c r="J15" s="66">
        <f t="shared" si="2"/>
        <v>0</v>
      </c>
    </row>
    <row r="16" ht="18" customHeight="true" spans="1:10">
      <c r="A16" s="75" t="s">
        <v>99</v>
      </c>
      <c r="B16" s="83">
        <v>9487</v>
      </c>
      <c r="C16" s="84">
        <v>39457</v>
      </c>
      <c r="D16" s="68">
        <v>21447</v>
      </c>
      <c r="E16" s="84">
        <v>18010</v>
      </c>
      <c r="F16" s="84">
        <v>6927</v>
      </c>
      <c r="G16" s="84">
        <v>32530</v>
      </c>
      <c r="H16" s="92">
        <f t="shared" si="0"/>
        <v>4.15905976599557</v>
      </c>
      <c r="I16" s="66">
        <f t="shared" si="1"/>
        <v>0</v>
      </c>
      <c r="J16" s="66">
        <f t="shared" si="2"/>
        <v>0</v>
      </c>
    </row>
    <row r="17" ht="18" customHeight="true" spans="1:16">
      <c r="A17" s="80" t="s">
        <v>100</v>
      </c>
      <c r="B17" s="81">
        <v>330456</v>
      </c>
      <c r="C17" s="82">
        <v>1224589</v>
      </c>
      <c r="D17" s="82">
        <v>652568</v>
      </c>
      <c r="E17" s="82">
        <v>572021</v>
      </c>
      <c r="F17" s="82">
        <v>377780</v>
      </c>
      <c r="G17" s="82">
        <v>846809</v>
      </c>
      <c r="H17" s="94">
        <f t="shared" si="0"/>
        <v>3.70575507783184</v>
      </c>
      <c r="I17" s="66">
        <f t="shared" si="1"/>
        <v>0</v>
      </c>
      <c r="J17" s="66">
        <f t="shared" si="2"/>
        <v>0</v>
      </c>
      <c r="K17" s="67">
        <f t="shared" ref="K17:P17" si="5">B17-B18-B19-B20-B21-B22-B23-B24-B25-B26-B27-B28-B29-B30-B31-B32-B33-B34</f>
        <v>0</v>
      </c>
      <c r="L17" s="67">
        <f t="shared" si="5"/>
        <v>0</v>
      </c>
      <c r="M17" s="67">
        <f t="shared" si="5"/>
        <v>0</v>
      </c>
      <c r="N17" s="67">
        <f t="shared" si="5"/>
        <v>0</v>
      </c>
      <c r="O17" s="67">
        <f t="shared" si="5"/>
        <v>0</v>
      </c>
      <c r="P17" s="67">
        <f t="shared" si="5"/>
        <v>0</v>
      </c>
    </row>
    <row r="18" ht="18" customHeight="true" spans="1:10">
      <c r="A18" s="75" t="s">
        <v>101</v>
      </c>
      <c r="B18" s="83">
        <v>46367</v>
      </c>
      <c r="C18" s="84">
        <v>158935</v>
      </c>
      <c r="D18" s="84">
        <v>81113</v>
      </c>
      <c r="E18" s="84">
        <v>77822</v>
      </c>
      <c r="F18" s="84">
        <v>148433</v>
      </c>
      <c r="G18" s="84">
        <v>10502</v>
      </c>
      <c r="H18" s="92">
        <f t="shared" si="0"/>
        <v>3.42776112321263</v>
      </c>
      <c r="I18" s="66">
        <f t="shared" si="1"/>
        <v>0</v>
      </c>
      <c r="J18" s="66">
        <f t="shared" si="2"/>
        <v>0</v>
      </c>
    </row>
    <row r="19" ht="18" customHeight="true" spans="1:10">
      <c r="A19" s="75" t="s">
        <v>102</v>
      </c>
      <c r="B19" s="83">
        <v>22963</v>
      </c>
      <c r="C19" s="84">
        <v>80983</v>
      </c>
      <c r="D19" s="84">
        <v>42456</v>
      </c>
      <c r="E19" s="84">
        <v>38527</v>
      </c>
      <c r="F19" s="84">
        <v>50100</v>
      </c>
      <c r="G19" s="84">
        <v>30883</v>
      </c>
      <c r="H19" s="92">
        <f t="shared" si="0"/>
        <v>3.52667334407525</v>
      </c>
      <c r="I19" s="66">
        <f t="shared" si="1"/>
        <v>0</v>
      </c>
      <c r="J19" s="66">
        <f t="shared" si="2"/>
        <v>0</v>
      </c>
    </row>
    <row r="20" ht="18" customHeight="true" spans="1:10">
      <c r="A20" s="75" t="s">
        <v>103</v>
      </c>
      <c r="B20" s="83">
        <v>24393</v>
      </c>
      <c r="C20" s="84">
        <v>104487</v>
      </c>
      <c r="D20" s="84">
        <v>54979</v>
      </c>
      <c r="E20" s="84">
        <v>49508</v>
      </c>
      <c r="F20" s="84">
        <v>25026</v>
      </c>
      <c r="G20" s="84">
        <v>79461</v>
      </c>
      <c r="H20" s="92">
        <f t="shared" si="0"/>
        <v>4.28348296642479</v>
      </c>
      <c r="I20" s="66">
        <f t="shared" si="1"/>
        <v>0</v>
      </c>
      <c r="J20" s="66">
        <f t="shared" si="2"/>
        <v>0</v>
      </c>
    </row>
    <row r="21" ht="18" customHeight="true" spans="1:10">
      <c r="A21" s="75" t="s">
        <v>104</v>
      </c>
      <c r="B21" s="83">
        <v>19253</v>
      </c>
      <c r="C21" s="84">
        <v>69962</v>
      </c>
      <c r="D21" s="84">
        <v>37087</v>
      </c>
      <c r="E21" s="84">
        <v>32875</v>
      </c>
      <c r="F21" s="84">
        <v>18871</v>
      </c>
      <c r="G21" s="84">
        <v>51091</v>
      </c>
      <c r="H21" s="92">
        <f t="shared" si="0"/>
        <v>3.63382330026489</v>
      </c>
      <c r="I21" s="66">
        <f t="shared" si="1"/>
        <v>0</v>
      </c>
      <c r="J21" s="66">
        <f t="shared" si="2"/>
        <v>0</v>
      </c>
    </row>
    <row r="22" ht="18" customHeight="true" spans="1:10">
      <c r="A22" s="75" t="s">
        <v>105</v>
      </c>
      <c r="B22" s="83">
        <v>21407</v>
      </c>
      <c r="C22" s="84">
        <v>84056</v>
      </c>
      <c r="D22" s="84">
        <v>45077</v>
      </c>
      <c r="E22" s="84">
        <v>38979</v>
      </c>
      <c r="F22" s="84">
        <v>11339</v>
      </c>
      <c r="G22" s="84">
        <v>72717</v>
      </c>
      <c r="H22" s="92">
        <f t="shared" si="0"/>
        <v>3.92656607651703</v>
      </c>
      <c r="I22" s="66">
        <f t="shared" si="1"/>
        <v>0</v>
      </c>
      <c r="J22" s="66">
        <f t="shared" si="2"/>
        <v>0</v>
      </c>
    </row>
    <row r="23" ht="18" customHeight="true" spans="1:10">
      <c r="A23" s="75" t="s">
        <v>106</v>
      </c>
      <c r="B23" s="83">
        <v>18940</v>
      </c>
      <c r="C23" s="84">
        <v>65928</v>
      </c>
      <c r="D23" s="84">
        <v>35073</v>
      </c>
      <c r="E23" s="84">
        <v>30855</v>
      </c>
      <c r="F23" s="84">
        <v>10809</v>
      </c>
      <c r="G23" s="84">
        <v>55119</v>
      </c>
      <c r="H23" s="92">
        <f t="shared" si="0"/>
        <v>3.48088701161563</v>
      </c>
      <c r="I23" s="66">
        <f t="shared" si="1"/>
        <v>0</v>
      </c>
      <c r="J23" s="66">
        <f t="shared" si="2"/>
        <v>0</v>
      </c>
    </row>
    <row r="24" ht="18" customHeight="true" spans="1:10">
      <c r="A24" s="75" t="s">
        <v>107</v>
      </c>
      <c r="B24" s="83">
        <v>16692</v>
      </c>
      <c r="C24" s="84">
        <v>65396</v>
      </c>
      <c r="D24" s="84">
        <v>34790</v>
      </c>
      <c r="E24" s="84">
        <v>30606</v>
      </c>
      <c r="F24" s="84">
        <v>6187</v>
      </c>
      <c r="G24" s="84">
        <v>59209</v>
      </c>
      <c r="H24" s="92">
        <f t="shared" si="0"/>
        <v>3.91780493649653</v>
      </c>
      <c r="I24" s="66">
        <f t="shared" si="1"/>
        <v>0</v>
      </c>
      <c r="J24" s="66">
        <f t="shared" si="2"/>
        <v>0</v>
      </c>
    </row>
    <row r="25" ht="18" customHeight="true" spans="1:10">
      <c r="A25" s="75" t="s">
        <v>108</v>
      </c>
      <c r="B25" s="83">
        <v>16370</v>
      </c>
      <c r="C25" s="84">
        <v>59187</v>
      </c>
      <c r="D25" s="84">
        <v>31851</v>
      </c>
      <c r="E25" s="84">
        <v>27336</v>
      </c>
      <c r="F25" s="84">
        <v>7263</v>
      </c>
      <c r="G25" s="84">
        <v>51924</v>
      </c>
      <c r="H25" s="92">
        <f t="shared" si="0"/>
        <v>3.61557727550397</v>
      </c>
      <c r="I25" s="66">
        <f t="shared" si="1"/>
        <v>0</v>
      </c>
      <c r="J25" s="66">
        <f t="shared" si="2"/>
        <v>0</v>
      </c>
    </row>
    <row r="26" ht="18" customHeight="true" spans="1:10">
      <c r="A26" s="75" t="s">
        <v>109</v>
      </c>
      <c r="B26" s="83">
        <v>21845</v>
      </c>
      <c r="C26" s="84">
        <v>77644</v>
      </c>
      <c r="D26" s="84">
        <v>42098</v>
      </c>
      <c r="E26" s="84">
        <v>35546</v>
      </c>
      <c r="F26" s="84">
        <v>14620</v>
      </c>
      <c r="G26" s="84">
        <v>63024</v>
      </c>
      <c r="H26" s="92">
        <f t="shared" si="0"/>
        <v>3.55431448844129</v>
      </c>
      <c r="I26" s="66">
        <f t="shared" si="1"/>
        <v>0</v>
      </c>
      <c r="J26" s="66">
        <f t="shared" si="2"/>
        <v>0</v>
      </c>
    </row>
    <row r="27" ht="18" customHeight="true" spans="1:10">
      <c r="A27" s="75" t="s">
        <v>110</v>
      </c>
      <c r="B27" s="83">
        <v>22551</v>
      </c>
      <c r="C27" s="84">
        <v>86285</v>
      </c>
      <c r="D27" s="84">
        <v>46911</v>
      </c>
      <c r="E27" s="84">
        <v>39374</v>
      </c>
      <c r="F27" s="84">
        <v>16684</v>
      </c>
      <c r="G27" s="84">
        <v>69601</v>
      </c>
      <c r="H27" s="92">
        <f t="shared" si="0"/>
        <v>3.82621613232229</v>
      </c>
      <c r="I27" s="66">
        <f t="shared" si="1"/>
        <v>0</v>
      </c>
      <c r="J27" s="66">
        <f t="shared" si="2"/>
        <v>0</v>
      </c>
    </row>
    <row r="28" ht="18" customHeight="true" spans="1:10">
      <c r="A28" s="75" t="s">
        <v>111</v>
      </c>
      <c r="B28" s="83">
        <v>23172</v>
      </c>
      <c r="C28" s="84">
        <v>80478</v>
      </c>
      <c r="D28" s="84">
        <v>43899</v>
      </c>
      <c r="E28" s="84">
        <v>36579</v>
      </c>
      <c r="F28" s="84">
        <v>13059</v>
      </c>
      <c r="G28" s="84">
        <v>67419</v>
      </c>
      <c r="H28" s="92">
        <f t="shared" si="0"/>
        <v>3.47307094769549</v>
      </c>
      <c r="I28" s="66">
        <f t="shared" si="1"/>
        <v>0</v>
      </c>
      <c r="J28" s="66">
        <f t="shared" si="2"/>
        <v>0</v>
      </c>
    </row>
    <row r="29" ht="18" customHeight="true" spans="1:10">
      <c r="A29" s="75" t="s">
        <v>112</v>
      </c>
      <c r="B29" s="83">
        <v>9253</v>
      </c>
      <c r="C29" s="84">
        <v>34022</v>
      </c>
      <c r="D29" s="84">
        <v>18835</v>
      </c>
      <c r="E29" s="84">
        <v>15187</v>
      </c>
      <c r="F29" s="84">
        <v>5715</v>
      </c>
      <c r="G29" s="84">
        <v>28307</v>
      </c>
      <c r="H29" s="92">
        <f t="shared" si="0"/>
        <v>3.67686155841349</v>
      </c>
      <c r="I29" s="66">
        <f t="shared" si="1"/>
        <v>0</v>
      </c>
      <c r="J29" s="66">
        <f t="shared" si="2"/>
        <v>0</v>
      </c>
    </row>
    <row r="30" ht="18" customHeight="true" spans="1:10">
      <c r="A30" s="75" t="s">
        <v>113</v>
      </c>
      <c r="B30" s="83">
        <v>12807</v>
      </c>
      <c r="C30" s="84">
        <v>49259</v>
      </c>
      <c r="D30" s="84">
        <v>27087</v>
      </c>
      <c r="E30" s="84">
        <v>22172</v>
      </c>
      <c r="F30" s="84">
        <v>12123</v>
      </c>
      <c r="G30" s="84">
        <v>37136</v>
      </c>
      <c r="H30" s="92">
        <f t="shared" si="0"/>
        <v>3.84625595377528</v>
      </c>
      <c r="I30" s="66">
        <f t="shared" si="1"/>
        <v>0</v>
      </c>
      <c r="J30" s="66">
        <f t="shared" si="2"/>
        <v>0</v>
      </c>
    </row>
    <row r="31" ht="18" customHeight="true" spans="1:10">
      <c r="A31" s="75" t="s">
        <v>114</v>
      </c>
      <c r="B31" s="83">
        <v>13382</v>
      </c>
      <c r="C31" s="84">
        <v>54205</v>
      </c>
      <c r="D31" s="84">
        <v>28787</v>
      </c>
      <c r="E31" s="84">
        <v>25418</v>
      </c>
      <c r="F31" s="84">
        <v>11552</v>
      </c>
      <c r="G31" s="84">
        <v>42653</v>
      </c>
      <c r="H31" s="92">
        <f t="shared" si="0"/>
        <v>4.05059034523987</v>
      </c>
      <c r="I31" s="66">
        <f t="shared" si="1"/>
        <v>0</v>
      </c>
      <c r="J31" s="66">
        <f t="shared" si="2"/>
        <v>0</v>
      </c>
    </row>
    <row r="32" ht="18" customHeight="true" spans="1:10">
      <c r="A32" s="75" t="s">
        <v>115</v>
      </c>
      <c r="B32" s="83">
        <v>14540</v>
      </c>
      <c r="C32" s="84">
        <v>61711</v>
      </c>
      <c r="D32" s="84">
        <v>33151</v>
      </c>
      <c r="E32" s="84">
        <v>28560</v>
      </c>
      <c r="F32" s="84">
        <v>2107</v>
      </c>
      <c r="G32" s="84">
        <v>59604</v>
      </c>
      <c r="H32" s="92">
        <f t="shared" si="0"/>
        <v>4.24422283356259</v>
      </c>
      <c r="I32" s="66">
        <f t="shared" si="1"/>
        <v>0</v>
      </c>
      <c r="J32" s="66">
        <f t="shared" si="2"/>
        <v>0</v>
      </c>
    </row>
    <row r="33" ht="18" customHeight="true" spans="1:10">
      <c r="A33" s="75" t="s">
        <v>116</v>
      </c>
      <c r="B33" s="83">
        <v>14944</v>
      </c>
      <c r="C33" s="84">
        <v>50231</v>
      </c>
      <c r="D33" s="84">
        <v>26985</v>
      </c>
      <c r="E33" s="84">
        <v>23246</v>
      </c>
      <c r="F33" s="84">
        <v>17697</v>
      </c>
      <c r="G33" s="84">
        <v>32534</v>
      </c>
      <c r="H33" s="92">
        <f t="shared" si="0"/>
        <v>3.36128211991435</v>
      </c>
      <c r="I33" s="66">
        <f t="shared" si="1"/>
        <v>0</v>
      </c>
      <c r="J33" s="66">
        <f t="shared" si="2"/>
        <v>0</v>
      </c>
    </row>
    <row r="34" ht="18" customHeight="true" spans="1:10">
      <c r="A34" s="85" t="s">
        <v>117</v>
      </c>
      <c r="B34" s="86">
        <v>11577</v>
      </c>
      <c r="C34" s="87">
        <v>41820</v>
      </c>
      <c r="D34" s="87">
        <v>22389</v>
      </c>
      <c r="E34" s="87">
        <v>19431</v>
      </c>
      <c r="F34" s="87">
        <v>6195</v>
      </c>
      <c r="G34" s="87">
        <v>35625</v>
      </c>
      <c r="H34" s="95">
        <f t="shared" si="0"/>
        <v>3.61233480176211</v>
      </c>
      <c r="I34" s="66">
        <f t="shared" si="1"/>
        <v>0</v>
      </c>
      <c r="J34" s="66">
        <f t="shared" si="2"/>
        <v>0</v>
      </c>
    </row>
    <row r="35" spans="4:4">
      <c r="D35" s="67"/>
    </row>
    <row r="36" spans="4:4">
      <c r="D36" s="67"/>
    </row>
    <row r="37" spans="4:4">
      <c r="D37" s="67"/>
    </row>
  </sheetData>
  <mergeCells count="8">
    <mergeCell ref="A1:H1"/>
    <mergeCell ref="D2:G2"/>
    <mergeCell ref="D3:E3"/>
    <mergeCell ref="F3:G3"/>
    <mergeCell ref="A2:A4"/>
    <mergeCell ref="B2:B4"/>
    <mergeCell ref="C2:C4"/>
    <mergeCell ref="H2:H4"/>
  </mergeCells>
  <pageMargins left="1.10236220472441" right="0.94488188976378" top="1.37795275590551" bottom="1.37795275590551" header="0.511811023622047" footer="1.10236220472441"/>
  <pageSetup paperSize="9" firstPageNumber="71" orientation="portrait" useFirstPageNumber="true"/>
  <headerFooter alignWithMargins="0">
    <oddFooter>&amp;C70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S19"/>
  <sheetViews>
    <sheetView showZeros="0" workbookViewId="0">
      <selection activeCell="H14" sqref="H14"/>
    </sheetView>
  </sheetViews>
  <sheetFormatPr defaultColWidth="9" defaultRowHeight="15.75"/>
  <cols>
    <col min="1" max="1" width="16.125" style="55" customWidth="true"/>
    <col min="2" max="2" width="5.625" style="53" customWidth="true"/>
    <col min="3" max="11" width="5.75" style="55" customWidth="true"/>
    <col min="12" max="16384" width="9" style="55"/>
  </cols>
  <sheetData>
    <row r="1" ht="39.95" customHeight="true" spans="1:11">
      <c r="A1" s="56" t="s">
        <v>118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="53" customFormat="true" ht="39.95" customHeight="true" spans="1:11">
      <c r="A2" s="45" t="s">
        <v>119</v>
      </c>
      <c r="B2" s="46" t="s">
        <v>2</v>
      </c>
      <c r="C2" s="47" t="s">
        <v>120</v>
      </c>
      <c r="D2" s="47" t="s">
        <v>121</v>
      </c>
      <c r="E2" s="47" t="s">
        <v>122</v>
      </c>
      <c r="F2" s="47" t="s">
        <v>123</v>
      </c>
      <c r="G2" s="47" t="s">
        <v>124</v>
      </c>
      <c r="H2" s="52" t="s">
        <v>125</v>
      </c>
      <c r="I2" s="52" t="s">
        <v>126</v>
      </c>
      <c r="J2" s="52" t="s">
        <v>127</v>
      </c>
      <c r="K2" s="52" t="s">
        <v>128</v>
      </c>
    </row>
    <row r="3" s="54" customFormat="true" ht="33" customHeight="true" spans="1:11">
      <c r="A3" s="8" t="s">
        <v>129</v>
      </c>
      <c r="B3" s="57"/>
      <c r="C3" s="58"/>
      <c r="D3" s="59"/>
      <c r="E3" s="59"/>
      <c r="F3" s="59"/>
      <c r="G3" s="59"/>
      <c r="H3" s="59"/>
      <c r="I3" s="10"/>
      <c r="J3" s="10"/>
      <c r="K3" s="10"/>
    </row>
    <row r="4" ht="33" customHeight="true" spans="1:11">
      <c r="A4" s="11" t="s">
        <v>130</v>
      </c>
      <c r="B4" s="12" t="s">
        <v>12</v>
      </c>
      <c r="C4" s="60">
        <v>436679</v>
      </c>
      <c r="D4" s="13">
        <v>470789</v>
      </c>
      <c r="E4" s="13">
        <v>552614</v>
      </c>
      <c r="F4" s="13">
        <v>644253</v>
      </c>
      <c r="G4" s="13">
        <v>661903</v>
      </c>
      <c r="H4" s="13">
        <v>673096</v>
      </c>
      <c r="I4" s="13">
        <v>678659</v>
      </c>
      <c r="J4" s="13">
        <v>705005</v>
      </c>
      <c r="K4" s="13">
        <v>721704</v>
      </c>
    </row>
    <row r="5" ht="33" customHeight="true" spans="1:11">
      <c r="A5" s="11" t="s">
        <v>131</v>
      </c>
      <c r="B5" s="12" t="s">
        <v>12</v>
      </c>
      <c r="C5" s="60">
        <v>348448</v>
      </c>
      <c r="D5" s="13">
        <v>364288</v>
      </c>
      <c r="E5" s="13">
        <v>388166</v>
      </c>
      <c r="F5" s="13">
        <v>426634</v>
      </c>
      <c r="G5" s="13">
        <v>434372</v>
      </c>
      <c r="H5" s="13">
        <v>446943</v>
      </c>
      <c r="I5" s="13">
        <v>451271</v>
      </c>
      <c r="J5" s="13"/>
      <c r="K5" s="13"/>
    </row>
    <row r="6" s="54" customFormat="true" ht="33" customHeight="true" spans="1:11">
      <c r="A6" s="14" t="s">
        <v>132</v>
      </c>
      <c r="B6" s="61"/>
      <c r="C6" s="62"/>
      <c r="D6" s="63"/>
      <c r="E6" s="63"/>
      <c r="F6" s="63"/>
      <c r="G6" s="63"/>
      <c r="H6" s="63"/>
      <c r="I6" s="13"/>
      <c r="J6" s="13"/>
      <c r="K6" s="13"/>
    </row>
    <row r="7" ht="33" customHeight="true" spans="1:11">
      <c r="A7" s="11" t="s">
        <v>133</v>
      </c>
      <c r="B7" s="12" t="s">
        <v>14</v>
      </c>
      <c r="C7" s="64"/>
      <c r="D7" s="17">
        <v>2179000</v>
      </c>
      <c r="E7" s="17">
        <v>2174700</v>
      </c>
      <c r="F7" s="17">
        <v>2172000</v>
      </c>
      <c r="G7" s="17">
        <v>2225599</v>
      </c>
      <c r="H7" s="17">
        <v>2249100</v>
      </c>
      <c r="I7" s="17">
        <v>2273000</v>
      </c>
      <c r="J7" s="17">
        <v>2308600</v>
      </c>
      <c r="K7" s="17">
        <v>2321407</v>
      </c>
    </row>
    <row r="8" ht="33" customHeight="true" spans="1:19">
      <c r="A8" s="11" t="s">
        <v>134</v>
      </c>
      <c r="B8" s="12" t="s">
        <v>14</v>
      </c>
      <c r="C8" s="64">
        <v>2145524</v>
      </c>
      <c r="D8" s="17">
        <v>2245489</v>
      </c>
      <c r="E8" s="17">
        <v>2399730</v>
      </c>
      <c r="F8" s="17">
        <v>2564012</v>
      </c>
      <c r="G8" s="17">
        <v>2574307</v>
      </c>
      <c r="H8" s="17">
        <v>2582761</v>
      </c>
      <c r="I8" s="17">
        <v>2595341</v>
      </c>
      <c r="J8" s="17">
        <v>2628273</v>
      </c>
      <c r="K8" s="17">
        <v>2641505</v>
      </c>
      <c r="L8" s="55">
        <f>C8-C9-C10</f>
        <v>0</v>
      </c>
      <c r="M8" s="55">
        <f t="shared" ref="M8:S8" si="0">D8-D9-D10</f>
        <v>0</v>
      </c>
      <c r="N8" s="55">
        <f t="shared" si="0"/>
        <v>0</v>
      </c>
      <c r="O8" s="55">
        <f t="shared" si="0"/>
        <v>0</v>
      </c>
      <c r="P8" s="55">
        <f t="shared" si="0"/>
        <v>0</v>
      </c>
      <c r="Q8" s="55">
        <f t="shared" si="0"/>
        <v>0</v>
      </c>
      <c r="R8" s="55">
        <f t="shared" si="0"/>
        <v>0</v>
      </c>
      <c r="S8" s="55">
        <f>K8-K9-K10</f>
        <v>0</v>
      </c>
    </row>
    <row r="9" ht="33" customHeight="true" spans="1:19">
      <c r="A9" s="11" t="s">
        <v>135</v>
      </c>
      <c r="B9" s="12" t="s">
        <v>14</v>
      </c>
      <c r="C9" s="64">
        <v>367215</v>
      </c>
      <c r="D9" s="17">
        <v>415066</v>
      </c>
      <c r="E9" s="17">
        <v>608830</v>
      </c>
      <c r="F9" s="17">
        <v>693132</v>
      </c>
      <c r="G9" s="17">
        <v>704059</v>
      </c>
      <c r="H9" s="17">
        <v>704059</v>
      </c>
      <c r="I9" s="17">
        <v>832945</v>
      </c>
      <c r="J9" s="17">
        <v>838714</v>
      </c>
      <c r="K9" s="17">
        <v>1030090</v>
      </c>
      <c r="L9" s="55">
        <f>C8-C11-C12</f>
        <v>0</v>
      </c>
      <c r="M9" s="55">
        <f t="shared" ref="M9:S9" si="1">D8-D11-D12</f>
        <v>0</v>
      </c>
      <c r="N9" s="55">
        <f t="shared" si="1"/>
        <v>0</v>
      </c>
      <c r="O9" s="55">
        <f t="shared" si="1"/>
        <v>0</v>
      </c>
      <c r="P9" s="55">
        <f t="shared" si="1"/>
        <v>0</v>
      </c>
      <c r="Q9" s="55">
        <f t="shared" si="1"/>
        <v>0</v>
      </c>
      <c r="R9" s="55">
        <f t="shared" si="1"/>
        <v>0</v>
      </c>
      <c r="S9" s="55">
        <f>K8-K11-K12</f>
        <v>0</v>
      </c>
    </row>
    <row r="10" ht="33" customHeight="true" spans="1:11">
      <c r="A10" s="11" t="s">
        <v>136</v>
      </c>
      <c r="B10" s="12" t="s">
        <v>14</v>
      </c>
      <c r="C10" s="64">
        <v>1778309</v>
      </c>
      <c r="D10" s="17">
        <v>1830423</v>
      </c>
      <c r="E10" s="17">
        <v>1790900</v>
      </c>
      <c r="F10" s="17">
        <v>1870880</v>
      </c>
      <c r="G10" s="17">
        <v>1870248</v>
      </c>
      <c r="H10" s="17">
        <v>1878702</v>
      </c>
      <c r="I10" s="17">
        <v>1762396</v>
      </c>
      <c r="J10" s="17">
        <v>1789559</v>
      </c>
      <c r="K10" s="17">
        <v>1611415</v>
      </c>
    </row>
    <row r="11" ht="33" customHeight="true" spans="1:11">
      <c r="A11" s="11" t="s">
        <v>137</v>
      </c>
      <c r="B11" s="12" t="s">
        <v>14</v>
      </c>
      <c r="C11" s="64">
        <v>1137401</v>
      </c>
      <c r="D11" s="17">
        <v>1186218</v>
      </c>
      <c r="E11" s="17">
        <v>1271840</v>
      </c>
      <c r="F11" s="17">
        <v>1365385</v>
      </c>
      <c r="G11" s="17">
        <v>1367156</v>
      </c>
      <c r="H11" s="17">
        <v>1375529</v>
      </c>
      <c r="I11" s="17">
        <v>1383192</v>
      </c>
      <c r="J11" s="17">
        <v>1398872</v>
      </c>
      <c r="K11" s="17">
        <v>1406334</v>
      </c>
    </row>
    <row r="12" ht="33" customHeight="true" spans="1:11">
      <c r="A12" s="11" t="s">
        <v>138</v>
      </c>
      <c r="B12" s="12" t="s">
        <v>14</v>
      </c>
      <c r="C12" s="64">
        <v>1008123</v>
      </c>
      <c r="D12" s="17">
        <v>1059271</v>
      </c>
      <c r="E12" s="17">
        <v>1127890</v>
      </c>
      <c r="F12" s="17">
        <v>1198627</v>
      </c>
      <c r="G12" s="17">
        <v>1207151</v>
      </c>
      <c r="H12" s="17">
        <v>1207232</v>
      </c>
      <c r="I12" s="17">
        <v>1212149</v>
      </c>
      <c r="J12" s="17">
        <v>1229401</v>
      </c>
      <c r="K12" s="17">
        <v>1235171</v>
      </c>
    </row>
    <row r="13" ht="33" customHeight="true" spans="1:11">
      <c r="A13" s="11" t="s">
        <v>139</v>
      </c>
      <c r="B13" s="12" t="s">
        <v>14</v>
      </c>
      <c r="C13" s="64"/>
      <c r="D13" s="17"/>
      <c r="E13" s="17">
        <v>1087350</v>
      </c>
      <c r="F13" s="17">
        <v>2171650</v>
      </c>
      <c r="G13" s="17">
        <v>2198799.5</v>
      </c>
      <c r="H13" s="17">
        <v>2237349.5</v>
      </c>
      <c r="I13" s="17">
        <v>2261050</v>
      </c>
      <c r="J13" s="17">
        <v>2290800</v>
      </c>
      <c r="K13" s="17">
        <v>2315003.5</v>
      </c>
    </row>
    <row r="14" ht="33" customHeight="true" spans="1:11">
      <c r="A14" s="19" t="s">
        <v>140</v>
      </c>
      <c r="B14" s="12" t="s">
        <v>141</v>
      </c>
      <c r="C14" s="60"/>
      <c r="D14" s="13">
        <v>278.9</v>
      </c>
      <c r="E14" s="13">
        <v>278.3</v>
      </c>
      <c r="F14" s="50">
        <v>278</v>
      </c>
      <c r="G14" s="50">
        <v>284.8</v>
      </c>
      <c r="H14" s="50">
        <v>287.9</v>
      </c>
      <c r="I14" s="13">
        <v>290.9</v>
      </c>
      <c r="J14" s="13">
        <v>295.5</v>
      </c>
      <c r="K14" s="13">
        <v>297.1</v>
      </c>
    </row>
    <row r="15" ht="33" customHeight="true" spans="1:11">
      <c r="A15" s="11" t="s">
        <v>142</v>
      </c>
      <c r="B15" s="12" t="s">
        <v>14</v>
      </c>
      <c r="C15" s="60">
        <v>4.91</v>
      </c>
      <c r="D15" s="13">
        <v>4.77</v>
      </c>
      <c r="E15" s="13">
        <v>4.34</v>
      </c>
      <c r="F15" s="21">
        <v>3.98</v>
      </c>
      <c r="G15" s="13">
        <v>3.89</v>
      </c>
      <c r="H15" s="13">
        <v>3.84</v>
      </c>
      <c r="I15" s="13">
        <v>3.82</v>
      </c>
      <c r="J15" s="13">
        <v>3.73</v>
      </c>
      <c r="K15" s="13">
        <v>3.66</v>
      </c>
    </row>
    <row r="16" ht="33" customHeight="true" spans="1:11">
      <c r="A16" s="11" t="s">
        <v>143</v>
      </c>
      <c r="B16" s="15" t="s">
        <v>32</v>
      </c>
      <c r="C16" s="60">
        <v>13.47</v>
      </c>
      <c r="D16" s="13">
        <v>21.16</v>
      </c>
      <c r="E16" s="13">
        <v>18.51</v>
      </c>
      <c r="F16" s="13">
        <v>11.4</v>
      </c>
      <c r="G16" s="13">
        <v>11.27</v>
      </c>
      <c r="H16" s="21">
        <v>11.34</v>
      </c>
      <c r="I16" s="13">
        <v>11.5</v>
      </c>
      <c r="J16" s="13">
        <v>11.37</v>
      </c>
      <c r="K16" s="13">
        <v>11.48</v>
      </c>
    </row>
    <row r="17" ht="33" customHeight="true" spans="1:11">
      <c r="A17" s="11" t="s">
        <v>144</v>
      </c>
      <c r="B17" s="15" t="s">
        <v>32</v>
      </c>
      <c r="C17" s="60">
        <v>4.04</v>
      </c>
      <c r="D17" s="13">
        <v>5.05</v>
      </c>
      <c r="E17" s="13">
        <v>6.18</v>
      </c>
      <c r="F17" s="13">
        <v>4.64</v>
      </c>
      <c r="G17" s="13">
        <v>4.55</v>
      </c>
      <c r="H17" s="13">
        <v>4.79</v>
      </c>
      <c r="I17" s="13">
        <v>4.82</v>
      </c>
      <c r="J17" s="13">
        <v>4.67</v>
      </c>
      <c r="K17" s="13">
        <v>4.97</v>
      </c>
    </row>
    <row r="18" ht="33" customHeight="true" spans="1:11">
      <c r="A18" s="22" t="s">
        <v>145</v>
      </c>
      <c r="B18" s="23" t="s">
        <v>32</v>
      </c>
      <c r="C18" s="65">
        <v>9.43</v>
      </c>
      <c r="D18" s="49">
        <v>16.11</v>
      </c>
      <c r="E18" s="49">
        <v>12.33</v>
      </c>
      <c r="F18" s="49">
        <v>6.76</v>
      </c>
      <c r="G18" s="49">
        <v>6.72</v>
      </c>
      <c r="H18" s="49">
        <v>6.55</v>
      </c>
      <c r="I18" s="49">
        <v>6.68</v>
      </c>
      <c r="J18" s="49">
        <v>6.7</v>
      </c>
      <c r="K18" s="49">
        <v>6.51</v>
      </c>
    </row>
    <row r="19" ht="13" customHeight="true"/>
  </sheetData>
  <mergeCells count="1">
    <mergeCell ref="A1:K1"/>
  </mergeCells>
  <pageMargins left="1.10236220472441" right="0.94488188976378" top="1.37795275590551" bottom="1.37795275590551" header="0.511811023622047" footer="1.10236220472441"/>
  <pageSetup paperSize="9" firstPageNumber="71" orientation="portrait" useFirstPageNumber="true"/>
  <headerFooter alignWithMargins="0">
    <oddFooter>&amp;C71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S19"/>
  <sheetViews>
    <sheetView showZeros="0" topLeftCell="A5" workbookViewId="0">
      <selection activeCell="F15" sqref="F15"/>
    </sheetView>
  </sheetViews>
  <sheetFormatPr defaultColWidth="9" defaultRowHeight="15"/>
  <cols>
    <col min="1" max="1" width="16.125" style="44" customWidth="true"/>
    <col min="2" max="2" width="5.625" style="43" customWidth="true"/>
    <col min="3" max="10" width="6.5" style="44" customWidth="true"/>
    <col min="11" max="11" width="10.375" style="44"/>
    <col min="12" max="16384" width="9" style="44"/>
  </cols>
  <sheetData>
    <row r="1" ht="39.95" customHeight="true" spans="1:1">
      <c r="A1" s="4" t="s">
        <v>146</v>
      </c>
    </row>
    <row r="2" s="43" customFormat="true" ht="39.75" customHeight="true" spans="1:10">
      <c r="A2" s="45" t="s">
        <v>119</v>
      </c>
      <c r="B2" s="46" t="s">
        <v>2</v>
      </c>
      <c r="C2" s="47" t="s">
        <v>147</v>
      </c>
      <c r="D2" s="47" t="s">
        <v>148</v>
      </c>
      <c r="E2" s="47" t="s">
        <v>149</v>
      </c>
      <c r="F2" s="47" t="s">
        <v>150</v>
      </c>
      <c r="G2" s="47" t="s">
        <v>151</v>
      </c>
      <c r="H2" s="47" t="s">
        <v>152</v>
      </c>
      <c r="I2" s="47" t="s">
        <v>153</v>
      </c>
      <c r="J2" s="52" t="s">
        <v>154</v>
      </c>
    </row>
    <row r="3" ht="33" customHeight="true" spans="1:10">
      <c r="A3" s="8" t="s">
        <v>129</v>
      </c>
      <c r="B3" s="9"/>
      <c r="C3" s="10"/>
      <c r="D3" s="10"/>
      <c r="E3" s="10"/>
      <c r="F3" s="10"/>
      <c r="G3" s="10"/>
      <c r="H3" s="10"/>
      <c r="I3" s="32"/>
      <c r="J3" s="10"/>
    </row>
    <row r="4" ht="33" customHeight="true" spans="1:10">
      <c r="A4" s="11" t="s">
        <v>130</v>
      </c>
      <c r="B4" s="12" t="s">
        <v>12</v>
      </c>
      <c r="C4" s="13">
        <v>735419</v>
      </c>
      <c r="D4" s="13">
        <v>745917</v>
      </c>
      <c r="E4" s="13">
        <v>769266</v>
      </c>
      <c r="F4" s="13">
        <v>772016</v>
      </c>
      <c r="G4" s="13">
        <v>784627</v>
      </c>
      <c r="H4" s="13">
        <v>786039</v>
      </c>
      <c r="I4" s="13">
        <v>774098</v>
      </c>
      <c r="J4" s="13">
        <v>778683</v>
      </c>
    </row>
    <row r="5" ht="33" customHeight="true" spans="1:10">
      <c r="A5" s="11" t="s">
        <v>131</v>
      </c>
      <c r="B5" s="12" t="s">
        <v>12</v>
      </c>
      <c r="C5" s="13"/>
      <c r="D5" s="13"/>
      <c r="E5" s="13"/>
      <c r="F5" s="13"/>
      <c r="G5" s="13"/>
      <c r="H5" s="13"/>
      <c r="I5" s="13"/>
      <c r="J5" s="13"/>
    </row>
    <row r="6" ht="33" customHeight="true" spans="1:10">
      <c r="A6" s="14" t="s">
        <v>132</v>
      </c>
      <c r="B6" s="15"/>
      <c r="C6" s="13"/>
      <c r="D6" s="13"/>
      <c r="E6" s="13"/>
      <c r="F6" s="13"/>
      <c r="G6" s="13"/>
      <c r="H6" s="13"/>
      <c r="I6" s="13"/>
      <c r="J6" s="13"/>
    </row>
    <row r="7" ht="33" customHeight="true" spans="1:10">
      <c r="A7" s="11" t="s">
        <v>133</v>
      </c>
      <c r="B7" s="12" t="s">
        <v>14</v>
      </c>
      <c r="C7" s="17">
        <v>2342100</v>
      </c>
      <c r="D7" s="17">
        <v>2359300</v>
      </c>
      <c r="E7" s="17">
        <v>2365400</v>
      </c>
      <c r="F7" s="17">
        <v>2371900</v>
      </c>
      <c r="G7" s="17">
        <v>2425331</v>
      </c>
      <c r="H7" s="17">
        <v>2445020</v>
      </c>
      <c r="I7" s="33">
        <v>2478808</v>
      </c>
      <c r="J7" s="33">
        <v>2488230</v>
      </c>
    </row>
    <row r="8" ht="33" customHeight="true" spans="1:18">
      <c r="A8" s="11" t="s">
        <v>134</v>
      </c>
      <c r="B8" s="12" t="s">
        <v>14</v>
      </c>
      <c r="C8" s="17">
        <v>2677328</v>
      </c>
      <c r="D8" s="17">
        <v>2710268</v>
      </c>
      <c r="E8" s="17">
        <v>2732898</v>
      </c>
      <c r="F8" s="17">
        <v>2756739</v>
      </c>
      <c r="G8" s="17">
        <v>2828085</v>
      </c>
      <c r="H8" s="17">
        <v>2846145</v>
      </c>
      <c r="I8" s="17">
        <v>2825007</v>
      </c>
      <c r="J8" s="17">
        <v>2851284</v>
      </c>
      <c r="K8" s="44">
        <f>C8-C9-C10</f>
        <v>0</v>
      </c>
      <c r="L8" s="44">
        <f t="shared" ref="L8:R8" si="0">D8-D9-D10</f>
        <v>0</v>
      </c>
      <c r="M8" s="44">
        <f t="shared" si="0"/>
        <v>0</v>
      </c>
      <c r="N8" s="44">
        <f t="shared" si="0"/>
        <v>0</v>
      </c>
      <c r="O8" s="44">
        <f t="shared" si="0"/>
        <v>0</v>
      </c>
      <c r="P8" s="44">
        <f t="shared" si="0"/>
        <v>0</v>
      </c>
      <c r="Q8" s="44">
        <f t="shared" si="0"/>
        <v>0</v>
      </c>
      <c r="R8" s="44">
        <f t="shared" si="0"/>
        <v>0</v>
      </c>
    </row>
    <row r="9" ht="33" customHeight="true" spans="1:19">
      <c r="A9" s="11" t="s">
        <v>135</v>
      </c>
      <c r="B9" s="12" t="s">
        <v>14</v>
      </c>
      <c r="C9" s="17">
        <v>1041081</v>
      </c>
      <c r="D9" s="17">
        <v>1130793</v>
      </c>
      <c r="E9" s="17">
        <v>1143407</v>
      </c>
      <c r="F9" s="17">
        <v>1146721</v>
      </c>
      <c r="G9" s="17">
        <v>1167222</v>
      </c>
      <c r="H9" s="17">
        <v>1173579</v>
      </c>
      <c r="I9" s="17">
        <v>1152982</v>
      </c>
      <c r="J9" s="17">
        <v>1165650</v>
      </c>
      <c r="K9" s="44">
        <f>C8-C11-C12</f>
        <v>0</v>
      </c>
      <c r="L9" s="44">
        <f t="shared" ref="L9:S9" si="1">D8-D11-D12</f>
        <v>0</v>
      </c>
      <c r="M9" s="44">
        <f t="shared" si="1"/>
        <v>0</v>
      </c>
      <c r="N9" s="44">
        <f t="shared" si="1"/>
        <v>0</v>
      </c>
      <c r="O9" s="44">
        <f t="shared" si="1"/>
        <v>0</v>
      </c>
      <c r="P9" s="44">
        <f t="shared" si="1"/>
        <v>0</v>
      </c>
      <c r="Q9" s="44">
        <f t="shared" si="1"/>
        <v>0</v>
      </c>
      <c r="R9" s="44">
        <f t="shared" si="1"/>
        <v>0</v>
      </c>
      <c r="S9" s="44">
        <f t="shared" si="1"/>
        <v>0</v>
      </c>
    </row>
    <row r="10" ht="33" customHeight="true" spans="1:10">
      <c r="A10" s="11" t="s">
        <v>136</v>
      </c>
      <c r="B10" s="12" t="s">
        <v>14</v>
      </c>
      <c r="C10" s="17">
        <v>1636247</v>
      </c>
      <c r="D10" s="17">
        <v>1579475</v>
      </c>
      <c r="E10" s="17">
        <v>1589491</v>
      </c>
      <c r="F10" s="17">
        <v>1610018</v>
      </c>
      <c r="G10" s="17">
        <v>1660863</v>
      </c>
      <c r="H10" s="17">
        <v>1672566</v>
      </c>
      <c r="I10" s="17">
        <v>1672025</v>
      </c>
      <c r="J10" s="17">
        <v>1685634</v>
      </c>
    </row>
    <row r="11" ht="33" customHeight="true" spans="1:10">
      <c r="A11" s="11" t="s">
        <v>137</v>
      </c>
      <c r="B11" s="12" t="s">
        <v>14</v>
      </c>
      <c r="C11" s="17">
        <v>1422617</v>
      </c>
      <c r="D11" s="17">
        <v>1440845</v>
      </c>
      <c r="E11" s="17">
        <v>1453262</v>
      </c>
      <c r="F11" s="17">
        <v>1466674</v>
      </c>
      <c r="G11" s="17">
        <v>1499458</v>
      </c>
      <c r="H11" s="17">
        <v>1511460</v>
      </c>
      <c r="I11" s="17">
        <v>1504988</v>
      </c>
      <c r="J11" s="17">
        <v>1517653</v>
      </c>
    </row>
    <row r="12" ht="33" customHeight="true" spans="1:10">
      <c r="A12" s="11" t="s">
        <v>155</v>
      </c>
      <c r="B12" s="12" t="s">
        <v>14</v>
      </c>
      <c r="C12" s="17">
        <v>1254711</v>
      </c>
      <c r="D12" s="17">
        <v>1269423</v>
      </c>
      <c r="E12" s="17">
        <v>1279636</v>
      </c>
      <c r="F12" s="17">
        <v>1290065</v>
      </c>
      <c r="G12" s="17">
        <v>1328627</v>
      </c>
      <c r="H12" s="17">
        <v>1334685</v>
      </c>
      <c r="I12" s="17">
        <v>1320019</v>
      </c>
      <c r="J12" s="17">
        <v>1333631</v>
      </c>
    </row>
    <row r="13" ht="33" customHeight="true" spans="1:10">
      <c r="A13" s="11" t="s">
        <v>139</v>
      </c>
      <c r="B13" s="12" t="s">
        <v>14</v>
      </c>
      <c r="C13" s="17">
        <v>2331753.5</v>
      </c>
      <c r="D13" s="48">
        <v>2350700</v>
      </c>
      <c r="E13" s="48">
        <v>2362350</v>
      </c>
      <c r="F13" s="17">
        <v>2368650</v>
      </c>
      <c r="G13" s="48">
        <v>2398615.5</v>
      </c>
      <c r="H13" s="48">
        <v>2435175.5</v>
      </c>
      <c r="I13" s="18">
        <v>2461914</v>
      </c>
      <c r="J13" s="18">
        <v>2483519</v>
      </c>
    </row>
    <row r="14" ht="33" customHeight="true" spans="1:10">
      <c r="A14" s="19" t="s">
        <v>156</v>
      </c>
      <c r="B14" s="12" t="s">
        <v>141</v>
      </c>
      <c r="C14" s="13">
        <v>298.6</v>
      </c>
      <c r="D14" s="13">
        <v>301.8</v>
      </c>
      <c r="E14" s="13">
        <v>303.1</v>
      </c>
      <c r="F14" s="13">
        <v>301.3</v>
      </c>
      <c r="G14" s="50">
        <v>304.871061540604</v>
      </c>
      <c r="H14" s="50">
        <v>305.807161707503</v>
      </c>
      <c r="I14" s="20">
        <v>311.569696337421</v>
      </c>
      <c r="J14" s="20">
        <v>312.753979137417</v>
      </c>
    </row>
    <row r="15" ht="33" customHeight="true" spans="1:10">
      <c r="A15" s="11" t="s">
        <v>142</v>
      </c>
      <c r="B15" s="12" t="s">
        <v>14</v>
      </c>
      <c r="C15" s="13">
        <v>3.64</v>
      </c>
      <c r="D15" s="13">
        <v>3.63</v>
      </c>
      <c r="E15" s="13">
        <v>3.55</v>
      </c>
      <c r="F15" s="21">
        <v>3.57083143354542</v>
      </c>
      <c r="G15" s="21">
        <v>3.60436870003199</v>
      </c>
      <c r="H15" s="21">
        <v>3.6208699568342</v>
      </c>
      <c r="I15" s="21">
        <v>3.64941777397694</v>
      </c>
      <c r="J15" s="21">
        <v>3.66167490493564</v>
      </c>
    </row>
    <row r="16" ht="33" customHeight="true" spans="1:10">
      <c r="A16" s="11" t="s">
        <v>143</v>
      </c>
      <c r="B16" s="15" t="s">
        <v>32</v>
      </c>
      <c r="C16" s="13">
        <v>11.78</v>
      </c>
      <c r="D16" s="13">
        <v>12.1</v>
      </c>
      <c r="E16" s="13">
        <v>12.22</v>
      </c>
      <c r="F16" s="13">
        <v>12.54</v>
      </c>
      <c r="G16" s="13">
        <v>13.01</v>
      </c>
      <c r="H16" s="21">
        <v>12.77</v>
      </c>
      <c r="I16" s="13">
        <v>16.29</v>
      </c>
      <c r="J16" s="21">
        <v>13.82</v>
      </c>
    </row>
    <row r="17" ht="33" customHeight="true" spans="1:10">
      <c r="A17" s="11" t="s">
        <v>144</v>
      </c>
      <c r="B17" s="15" t="s">
        <v>32</v>
      </c>
      <c r="C17" s="13">
        <v>5.14</v>
      </c>
      <c r="D17" s="13">
        <v>5.2</v>
      </c>
      <c r="E17" s="13">
        <v>5.46</v>
      </c>
      <c r="F17" s="13">
        <v>5.47</v>
      </c>
      <c r="G17" s="13">
        <v>5.71</v>
      </c>
      <c r="H17" s="21">
        <v>5.59</v>
      </c>
      <c r="I17" s="13">
        <v>7.73</v>
      </c>
      <c r="J17" s="21">
        <v>5.47</v>
      </c>
    </row>
    <row r="18" ht="33" customHeight="true" spans="1:10">
      <c r="A18" s="22" t="s">
        <v>145</v>
      </c>
      <c r="B18" s="23" t="s">
        <v>32</v>
      </c>
      <c r="C18" s="49">
        <v>6.64</v>
      </c>
      <c r="D18" s="49">
        <v>6.9</v>
      </c>
      <c r="E18" s="51">
        <v>6.75</v>
      </c>
      <c r="F18" s="49">
        <v>7.08</v>
      </c>
      <c r="G18" s="49">
        <v>7.3</v>
      </c>
      <c r="H18" s="24">
        <v>7.17</v>
      </c>
      <c r="I18" s="49">
        <v>8.56</v>
      </c>
      <c r="J18" s="24">
        <v>8.34</v>
      </c>
    </row>
    <row r="19" ht="28.5" customHeight="true"/>
  </sheetData>
  <pageMargins left="1.10236220472441" right="0.94488188976378" top="1.37795275590551" bottom="1.37795275590551" header="0.511811023622047" footer="1.10236220472441"/>
  <pageSetup paperSize="9" firstPageNumber="71" orientation="portrait" useFirstPageNumber="true"/>
  <headerFooter alignWithMargins="0">
    <oddFooter>&amp;C72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R36"/>
  <sheetViews>
    <sheetView showZeros="0" tabSelected="1" topLeftCell="A7" workbookViewId="0">
      <selection activeCell="M21" sqref="M21"/>
    </sheetView>
  </sheetViews>
  <sheetFormatPr defaultColWidth="9" defaultRowHeight="15"/>
  <cols>
    <col min="1" max="1" width="16.125" style="2" customWidth="true"/>
    <col min="2" max="2" width="5.625" style="1" customWidth="true"/>
    <col min="3" max="8" width="6.5" style="2" customWidth="true"/>
    <col min="9" max="9" width="6.5" style="3" customWidth="true"/>
    <col min="10" max="10" width="7.25" style="2" customWidth="true"/>
    <col min="11" max="11" width="9" style="2"/>
    <col min="12" max="21" width="12.625" style="2"/>
    <col min="22" max="16384" width="9" style="2"/>
  </cols>
  <sheetData>
    <row r="1" ht="39.95" customHeight="true" spans="1:10">
      <c r="A1" s="4" t="s">
        <v>157</v>
      </c>
      <c r="G1" s="29"/>
      <c r="H1" s="29"/>
      <c r="I1" s="35"/>
      <c r="J1" s="29"/>
    </row>
    <row r="2" s="1" customFormat="true" ht="39.75" customHeight="true" spans="1:10">
      <c r="A2" s="5" t="s">
        <v>158</v>
      </c>
      <c r="B2" s="6" t="s">
        <v>2</v>
      </c>
      <c r="C2" s="7" t="s">
        <v>159</v>
      </c>
      <c r="D2" s="7" t="s">
        <v>160</v>
      </c>
      <c r="E2" s="7" t="s">
        <v>161</v>
      </c>
      <c r="F2" s="7" t="s">
        <v>162</v>
      </c>
      <c r="G2" s="7" t="s">
        <v>163</v>
      </c>
      <c r="H2" s="7" t="s">
        <v>164</v>
      </c>
      <c r="I2" s="7" t="s">
        <v>3</v>
      </c>
      <c r="J2" s="36" t="s">
        <v>165</v>
      </c>
    </row>
    <row r="3" ht="32.25" customHeight="true" spans="1:10">
      <c r="A3" s="8" t="s">
        <v>129</v>
      </c>
      <c r="B3" s="9"/>
      <c r="C3" s="10"/>
      <c r="D3" s="10"/>
      <c r="E3" s="10"/>
      <c r="F3" s="30"/>
      <c r="G3" s="31"/>
      <c r="H3" s="32"/>
      <c r="I3" s="27"/>
      <c r="J3" s="27"/>
    </row>
    <row r="4" ht="32.25" customHeight="true" spans="1:10">
      <c r="A4" s="11" t="s">
        <v>130</v>
      </c>
      <c r="B4" s="12" t="s">
        <v>12</v>
      </c>
      <c r="C4" s="13">
        <v>779529</v>
      </c>
      <c r="D4" s="13">
        <v>776863</v>
      </c>
      <c r="E4" s="13">
        <v>761788</v>
      </c>
      <c r="F4" s="13">
        <v>769371</v>
      </c>
      <c r="G4" s="13">
        <v>770931</v>
      </c>
      <c r="H4" s="13">
        <v>783597</v>
      </c>
      <c r="I4" s="13">
        <v>795834</v>
      </c>
      <c r="J4" s="13">
        <v>818826</v>
      </c>
    </row>
    <row r="5" ht="32.25" customHeight="true" spans="1:10">
      <c r="A5" s="11" t="s">
        <v>131</v>
      </c>
      <c r="B5" s="12" t="s">
        <v>12</v>
      </c>
      <c r="C5" s="13"/>
      <c r="D5" s="13"/>
      <c r="E5" s="13"/>
      <c r="F5" s="13"/>
      <c r="G5" s="13"/>
      <c r="H5" s="13"/>
      <c r="I5" s="37"/>
      <c r="J5" s="37"/>
    </row>
    <row r="6" ht="32.25" customHeight="true" spans="1:10">
      <c r="A6" s="14" t="s">
        <v>132</v>
      </c>
      <c r="B6" s="15"/>
      <c r="C6" s="13"/>
      <c r="D6" s="13"/>
      <c r="E6" s="13"/>
      <c r="F6" s="13"/>
      <c r="G6" s="13"/>
      <c r="H6" s="13"/>
      <c r="I6" s="37"/>
      <c r="J6" s="37"/>
    </row>
    <row r="7" ht="32.25" customHeight="true" spans="1:10">
      <c r="A7" s="11" t="s">
        <v>133</v>
      </c>
      <c r="B7" s="12" t="s">
        <v>14</v>
      </c>
      <c r="C7" s="16">
        <v>2506627</v>
      </c>
      <c r="D7" s="16">
        <v>2520641</v>
      </c>
      <c r="E7" s="16">
        <v>2540212</v>
      </c>
      <c r="F7" s="16">
        <v>2557342</v>
      </c>
      <c r="G7" s="16">
        <v>2572604</v>
      </c>
      <c r="H7" s="16">
        <v>2590930</v>
      </c>
      <c r="I7" s="16">
        <v>2605920</v>
      </c>
      <c r="J7" s="16">
        <v>2620711</v>
      </c>
    </row>
    <row r="8" ht="32.25" customHeight="true" spans="1:18">
      <c r="A8" s="11" t="s">
        <v>134</v>
      </c>
      <c r="B8" s="12" t="s">
        <v>14</v>
      </c>
      <c r="C8" s="13">
        <v>2894263</v>
      </c>
      <c r="D8" s="13">
        <v>2921220</v>
      </c>
      <c r="E8" s="13">
        <v>2960614</v>
      </c>
      <c r="F8" s="13">
        <v>2970801</v>
      </c>
      <c r="G8" s="13">
        <v>2998820</v>
      </c>
      <c r="H8" s="13">
        <v>3013111</v>
      </c>
      <c r="I8" s="13">
        <v>3020398</v>
      </c>
      <c r="J8" s="13">
        <v>3027455</v>
      </c>
      <c r="K8" s="2">
        <f t="shared" ref="K8:R8" si="0">C8-C9-C10</f>
        <v>0</v>
      </c>
      <c r="L8" s="2">
        <f t="shared" si="0"/>
        <v>0</v>
      </c>
      <c r="M8" s="2">
        <f t="shared" si="0"/>
        <v>0</v>
      </c>
      <c r="N8" s="2">
        <f t="shared" si="0"/>
        <v>0</v>
      </c>
      <c r="O8" s="2">
        <f t="shared" si="0"/>
        <v>0</v>
      </c>
      <c r="P8" s="2">
        <f t="shared" si="0"/>
        <v>0</v>
      </c>
      <c r="Q8" s="2">
        <f t="shared" si="0"/>
        <v>0</v>
      </c>
      <c r="R8" s="2">
        <f t="shared" si="0"/>
        <v>0</v>
      </c>
    </row>
    <row r="9" ht="32.25" customHeight="true" spans="1:18">
      <c r="A9" s="11" t="s">
        <v>166</v>
      </c>
      <c r="B9" s="12" t="s">
        <v>14</v>
      </c>
      <c r="C9" s="17">
        <v>1179732</v>
      </c>
      <c r="D9" s="17">
        <v>906674</v>
      </c>
      <c r="E9" s="17">
        <v>919518</v>
      </c>
      <c r="F9" s="17">
        <v>925478</v>
      </c>
      <c r="G9" s="17">
        <v>1136563</v>
      </c>
      <c r="H9" s="17">
        <v>1214549</v>
      </c>
      <c r="I9" s="17">
        <v>1218269</v>
      </c>
      <c r="J9" s="38">
        <v>1223254</v>
      </c>
      <c r="K9" s="2">
        <f>C8-C11-C12</f>
        <v>0</v>
      </c>
      <c r="L9" s="2">
        <f t="shared" ref="L9:R9" si="1">D8-D11-D12</f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2">
        <f t="shared" si="1"/>
        <v>0</v>
      </c>
    </row>
    <row r="10" ht="32.25" customHeight="true" spans="1:10">
      <c r="A10" s="11" t="s">
        <v>167</v>
      </c>
      <c r="B10" s="12" t="s">
        <v>14</v>
      </c>
      <c r="C10" s="17">
        <v>1714531</v>
      </c>
      <c r="D10" s="17">
        <v>2014546</v>
      </c>
      <c r="E10" s="17">
        <v>2041096</v>
      </c>
      <c r="F10" s="17">
        <v>2045323</v>
      </c>
      <c r="G10" s="17">
        <v>1862257</v>
      </c>
      <c r="H10" s="17">
        <v>1798562</v>
      </c>
      <c r="I10" s="17">
        <v>1802129</v>
      </c>
      <c r="J10" s="38">
        <v>1804201</v>
      </c>
    </row>
    <row r="11" ht="32.25" customHeight="true" spans="1:10">
      <c r="A11" s="11" t="s">
        <v>137</v>
      </c>
      <c r="B11" s="12" t="s">
        <v>14</v>
      </c>
      <c r="C11" s="17">
        <v>1537332</v>
      </c>
      <c r="D11" s="17">
        <v>1546014</v>
      </c>
      <c r="E11" s="17">
        <v>1572516</v>
      </c>
      <c r="F11" s="17">
        <v>1576491</v>
      </c>
      <c r="G11" s="17">
        <v>1590913</v>
      </c>
      <c r="H11" s="17">
        <v>1598648</v>
      </c>
      <c r="I11" s="17">
        <v>1602118</v>
      </c>
      <c r="J11" s="17">
        <v>1606077</v>
      </c>
    </row>
    <row r="12" ht="32.25" customHeight="true" spans="1:10">
      <c r="A12" s="11" t="s">
        <v>155</v>
      </c>
      <c r="B12" s="12" t="s">
        <v>14</v>
      </c>
      <c r="C12" s="17">
        <v>1356931</v>
      </c>
      <c r="D12" s="17">
        <v>1375206</v>
      </c>
      <c r="E12" s="17">
        <v>1388098</v>
      </c>
      <c r="F12" s="17">
        <v>1394310</v>
      </c>
      <c r="G12" s="17">
        <v>1407907</v>
      </c>
      <c r="H12" s="17">
        <v>1414463</v>
      </c>
      <c r="I12" s="17">
        <v>1418280</v>
      </c>
      <c r="J12" s="17">
        <v>1421378</v>
      </c>
    </row>
    <row r="13" ht="32.25" customHeight="true" spans="1:11">
      <c r="A13" s="11" t="s">
        <v>139</v>
      </c>
      <c r="B13" s="12" t="s">
        <v>14</v>
      </c>
      <c r="C13" s="18">
        <v>2497428.5</v>
      </c>
      <c r="D13" s="18">
        <v>2513634</v>
      </c>
      <c r="E13" s="18">
        <v>2530426.5</v>
      </c>
      <c r="F13" s="33">
        <v>2548777</v>
      </c>
      <c r="G13" s="18">
        <v>2564973</v>
      </c>
      <c r="H13" s="33">
        <v>2581767</v>
      </c>
      <c r="I13" s="33">
        <v>2598425</v>
      </c>
      <c r="J13" s="18">
        <f>I7/2+J7/2</f>
        <v>2613315.5</v>
      </c>
      <c r="K13" s="39"/>
    </row>
    <row r="14" ht="32.25" customHeight="true" spans="1:10">
      <c r="A14" s="19" t="s">
        <v>168</v>
      </c>
      <c r="B14" s="12" t="s">
        <v>141</v>
      </c>
      <c r="C14" s="20">
        <v>315.092496860406</v>
      </c>
      <c r="D14" s="20">
        <v>316.826631807841</v>
      </c>
      <c r="E14" s="20">
        <v>319.287771167704</v>
      </c>
      <c r="F14" s="20">
        <v>321.440898355554</v>
      </c>
      <c r="G14" s="20">
        <v>323.358641015968</v>
      </c>
      <c r="H14" s="20">
        <v>325.215895968268</v>
      </c>
      <c r="I14" s="20">
        <v>327.097454435909</v>
      </c>
      <c r="J14" s="20">
        <v>328.954034242105</v>
      </c>
    </row>
    <row r="15" ht="32.25" customHeight="true" spans="1:10">
      <c r="A15" s="11" t="s">
        <v>142</v>
      </c>
      <c r="B15" s="12" t="s">
        <v>14</v>
      </c>
      <c r="C15" s="21">
        <v>3.71283557122314</v>
      </c>
      <c r="D15" s="21">
        <v>3.76027690854115</v>
      </c>
      <c r="E15" s="21">
        <v>3.88640146602467</v>
      </c>
      <c r="F15" s="21">
        <v>3.86133737819595</v>
      </c>
      <c r="G15" s="21">
        <v>3.88986822426391</v>
      </c>
      <c r="H15" s="34">
        <f>H8/H4</f>
        <v>3.84523039266358</v>
      </c>
      <c r="I15" s="34">
        <f>I8/I4</f>
        <v>3.7952613233413</v>
      </c>
      <c r="J15" s="34">
        <f>J8/J4</f>
        <v>3.69731176098463</v>
      </c>
    </row>
    <row r="16" ht="32.25" customHeight="true" spans="1:10">
      <c r="A16" s="11" t="s">
        <v>143</v>
      </c>
      <c r="B16" s="15" t="s">
        <v>32</v>
      </c>
      <c r="C16" s="21">
        <v>13.37</v>
      </c>
      <c r="D16" s="21">
        <v>13.54</v>
      </c>
      <c r="E16" s="21">
        <v>13.57</v>
      </c>
      <c r="F16" s="21">
        <v>15.12</v>
      </c>
      <c r="G16" s="21">
        <v>12.36</v>
      </c>
      <c r="H16" s="21">
        <v>11.21</v>
      </c>
      <c r="I16" s="40">
        <v>9.53</v>
      </c>
      <c r="J16" s="40">
        <v>8.14</v>
      </c>
    </row>
    <row r="17" ht="32.25" customHeight="true" spans="1:10">
      <c r="A17" s="11" t="s">
        <v>144</v>
      </c>
      <c r="B17" s="15" t="s">
        <v>32</v>
      </c>
      <c r="C17" s="21">
        <v>6.56</v>
      </c>
      <c r="D17" s="21">
        <v>6.1</v>
      </c>
      <c r="E17" s="21">
        <v>6</v>
      </c>
      <c r="F17" s="21">
        <v>5.55</v>
      </c>
      <c r="G17" s="21">
        <v>5.58</v>
      </c>
      <c r="H17" s="21">
        <v>5.69</v>
      </c>
      <c r="I17" s="41">
        <v>5.03</v>
      </c>
      <c r="J17" s="41">
        <v>5.16</v>
      </c>
    </row>
    <row r="18" ht="32.25" customHeight="true" spans="1:10">
      <c r="A18" s="22" t="s">
        <v>145</v>
      </c>
      <c r="B18" s="23" t="s">
        <v>32</v>
      </c>
      <c r="C18" s="24">
        <v>6.81</v>
      </c>
      <c r="D18" s="24">
        <v>7.44</v>
      </c>
      <c r="E18" s="24">
        <v>7.57</v>
      </c>
      <c r="F18" s="24">
        <v>9.57</v>
      </c>
      <c r="G18" s="24">
        <v>6.78</v>
      </c>
      <c r="H18" s="24">
        <v>5.52</v>
      </c>
      <c r="I18" s="42">
        <v>4.5</v>
      </c>
      <c r="J18" s="42">
        <v>2.98</v>
      </c>
    </row>
    <row r="19" ht="35" customHeight="true" spans="1:10">
      <c r="A19" s="25" t="s">
        <v>169</v>
      </c>
      <c r="B19" s="26"/>
      <c r="C19" s="26"/>
      <c r="D19" s="26"/>
      <c r="E19" s="26"/>
      <c r="F19" s="26"/>
      <c r="G19" s="26"/>
      <c r="H19" s="26"/>
      <c r="I19" s="26"/>
      <c r="J19" s="26"/>
    </row>
    <row r="27" spans="1:3">
      <c r="A27" s="27"/>
      <c r="B27" s="28"/>
      <c r="C27" s="27"/>
    </row>
    <row r="28" spans="1:3">
      <c r="A28" s="27"/>
      <c r="B28" s="28"/>
      <c r="C28" s="27"/>
    </row>
    <row r="29" spans="1:3">
      <c r="A29" s="27"/>
      <c r="B29" s="28"/>
      <c r="C29" s="27"/>
    </row>
    <row r="30" spans="1:3">
      <c r="A30" s="27"/>
      <c r="B30" s="28"/>
      <c r="C30" s="27"/>
    </row>
    <row r="31" spans="1:3">
      <c r="A31" s="27"/>
      <c r="B31" s="28"/>
      <c r="C31" s="27"/>
    </row>
    <row r="32" spans="1:3">
      <c r="A32" s="27"/>
      <c r="B32" s="28"/>
      <c r="C32" s="27"/>
    </row>
    <row r="33" spans="1:3">
      <c r="A33" s="27"/>
      <c r="B33" s="28"/>
      <c r="C33" s="27"/>
    </row>
    <row r="34" spans="1:3">
      <c r="A34" s="27"/>
      <c r="B34" s="28"/>
      <c r="C34" s="27"/>
    </row>
    <row r="35" spans="1:3">
      <c r="A35" s="27"/>
      <c r="B35" s="28"/>
      <c r="C35" s="27"/>
    </row>
    <row r="36" spans="1:3">
      <c r="A36" s="27"/>
      <c r="B36" s="28"/>
      <c r="C36" s="27"/>
    </row>
  </sheetData>
  <mergeCells count="1">
    <mergeCell ref="A19:J19"/>
  </mergeCells>
  <pageMargins left="1.10236220472441" right="0.94488188976378" top="1.37795275590551" bottom="1.37795275590551" header="0.511811023622047" footer="1.10236220472441"/>
  <pageSetup paperSize="9" firstPageNumber="71" orientation="portrait" useFirstPageNumber="true"/>
  <headerFooter alignWithMargins="0">
    <oddFooter>&amp;C73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4-1</vt:lpstr>
      <vt:lpstr>4-2</vt:lpstr>
      <vt:lpstr>4-3</vt:lpstr>
      <vt:lpstr>4-3续</vt:lpstr>
      <vt:lpstr>4-4</vt:lpstr>
      <vt:lpstr>4-4续1</vt:lpstr>
      <vt:lpstr>4-4续2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2009-08-27T16:45:00Z</dcterms:created>
  <cp:lastPrinted>2021-01-30T17:20:00Z</cp:lastPrinted>
  <dcterms:modified xsi:type="dcterms:W3CDTF">2023-02-13T10:27:27Z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